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5576" windowHeight="9732" firstSheet="3" activeTab="3"/>
  </bookViews>
  <sheets>
    <sheet name="свод по подпрограммам" sheetId="2" state="hidden" r:id="rId1"/>
    <sheet name="оценка эффективности" sheetId="8" state="hidden" r:id="rId2"/>
    <sheet name="Выполнение работ" sheetId="3" state="hidden" r:id="rId3"/>
    <sheet name="Финансирование" sheetId="13" r:id="rId4"/>
    <sheet name="Показатели" sheetId="14" r:id="rId5"/>
    <sheet name="Пояснительная записка" sheetId="15" r:id="rId6"/>
  </sheets>
  <definedNames>
    <definedName name="_xlnm._FilterDatabase" localSheetId="2" hidden="1">'Выполнение работ'!$A$3:$O$70</definedName>
    <definedName name="_xlnm._FilterDatabase" localSheetId="3" hidden="1">Финансирование!$D$2:$D$267</definedName>
    <definedName name="BossProviderVariable?_82e37b92_8454_493a_a09e_e1f9ab66b426" hidden="1">"25_01_2006"</definedName>
    <definedName name="_xlnm.Print_Titles" localSheetId="2">'Выполнение работ'!$3:$3</definedName>
    <definedName name="_xlnm.Print_Titles" localSheetId="3">Финансирование!$6:$9</definedName>
    <definedName name="_xlnm.Print_Area" localSheetId="2">'Выполнение работ'!$A$1:$Q$81</definedName>
    <definedName name="_xlnm.Print_Area" localSheetId="5">'Пояснительная записка'!$A$1:$C$24</definedName>
    <definedName name="_xlnm.Print_Area" localSheetId="3">Финансирование!$A$1:$AR$242</definedName>
  </definedNames>
  <calcPr calcId="124519"/>
</workbook>
</file>

<file path=xl/calcChain.xml><?xml version="1.0" encoding="utf-8"?>
<calcChain xmlns="http://schemas.openxmlformats.org/spreadsheetml/2006/main">
  <c r="AB23" i="13"/>
  <c r="AB24"/>
  <c r="AB21"/>
  <c r="AB12"/>
  <c r="AB13"/>
  <c r="AB10"/>
  <c r="E20" i="14" l="1"/>
  <c r="AB99" i="13" l="1"/>
  <c r="AB100"/>
  <c r="AA99"/>
  <c r="Z99"/>
  <c r="AA100"/>
  <c r="F100"/>
  <c r="O100"/>
  <c r="AO129"/>
  <c r="AO128"/>
  <c r="AP127"/>
  <c r="AO127"/>
  <c r="AM127"/>
  <c r="AL127"/>
  <c r="AJ127"/>
  <c r="AI127"/>
  <c r="AG127"/>
  <c r="AF127"/>
  <c r="AD127"/>
  <c r="AC127"/>
  <c r="Z127"/>
  <c r="N127"/>
  <c r="K127"/>
  <c r="H127"/>
  <c r="F127"/>
  <c r="AO170" l="1"/>
  <c r="E210"/>
  <c r="G210" s="1"/>
  <c r="G209" s="1"/>
  <c r="AP209"/>
  <c r="AO209"/>
  <c r="AN209"/>
  <c r="AM209"/>
  <c r="AL209"/>
  <c r="AK209"/>
  <c r="AJ209"/>
  <c r="AI209"/>
  <c r="AH209"/>
  <c r="AG209"/>
  <c r="AF209"/>
  <c r="AE209"/>
  <c r="AD209"/>
  <c r="AC209"/>
  <c r="AB209"/>
  <c r="AA209"/>
  <c r="Z209"/>
  <c r="Y209"/>
  <c r="X209"/>
  <c r="W209"/>
  <c r="V209"/>
  <c r="U209"/>
  <c r="T209"/>
  <c r="S209"/>
  <c r="R209"/>
  <c r="Q209"/>
  <c r="P209"/>
  <c r="O209"/>
  <c r="N209"/>
  <c r="M209"/>
  <c r="L209"/>
  <c r="K209"/>
  <c r="J209"/>
  <c r="I209"/>
  <c r="H209"/>
  <c r="F209"/>
  <c r="E208"/>
  <c r="G208" s="1"/>
  <c r="G207" s="1"/>
  <c r="AP207"/>
  <c r="AO207"/>
  <c r="AN207"/>
  <c r="AM207"/>
  <c r="AL207"/>
  <c r="AK207"/>
  <c r="AJ207"/>
  <c r="AI207"/>
  <c r="AH207"/>
  <c r="AG207"/>
  <c r="AF207"/>
  <c r="AE207"/>
  <c r="AD207"/>
  <c r="AC207"/>
  <c r="AB207"/>
  <c r="AA207"/>
  <c r="Z207"/>
  <c r="Y207"/>
  <c r="X207"/>
  <c r="W207"/>
  <c r="V207"/>
  <c r="U207"/>
  <c r="T207"/>
  <c r="S207"/>
  <c r="R207"/>
  <c r="Q207"/>
  <c r="P207"/>
  <c r="O207"/>
  <c r="N207"/>
  <c r="M207"/>
  <c r="L207"/>
  <c r="K207"/>
  <c r="J207"/>
  <c r="I207"/>
  <c r="H207"/>
  <c r="F207"/>
  <c r="E206"/>
  <c r="G206" s="1"/>
  <c r="G205" s="1"/>
  <c r="AP205"/>
  <c r="AO205"/>
  <c r="AN205"/>
  <c r="AM205"/>
  <c r="AL205"/>
  <c r="AK205"/>
  <c r="AJ205"/>
  <c r="AI205"/>
  <c r="AH205"/>
  <c r="AG205"/>
  <c r="AF205"/>
  <c r="AE205"/>
  <c r="AD205"/>
  <c r="AC205"/>
  <c r="AB205"/>
  <c r="AA205"/>
  <c r="Z205"/>
  <c r="Y205"/>
  <c r="X205"/>
  <c r="W205"/>
  <c r="V205"/>
  <c r="U205"/>
  <c r="T205"/>
  <c r="S205"/>
  <c r="R205"/>
  <c r="Q205"/>
  <c r="P205"/>
  <c r="O205"/>
  <c r="N205"/>
  <c r="M205"/>
  <c r="L205"/>
  <c r="K205"/>
  <c r="J205"/>
  <c r="I205"/>
  <c r="H205"/>
  <c r="F205"/>
  <c r="E204"/>
  <c r="G204" s="1"/>
  <c r="G203" s="1"/>
  <c r="AP203"/>
  <c r="AO203"/>
  <c r="AN203"/>
  <c r="AM203"/>
  <c r="AL203"/>
  <c r="AK203"/>
  <c r="AJ203"/>
  <c r="AI203"/>
  <c r="AH203"/>
  <c r="AG203"/>
  <c r="AF203"/>
  <c r="AE203"/>
  <c r="AD203"/>
  <c r="AC203"/>
  <c r="AB203"/>
  <c r="AA203"/>
  <c r="Z203"/>
  <c r="Y203"/>
  <c r="X203"/>
  <c r="W203"/>
  <c r="V203"/>
  <c r="U203"/>
  <c r="T203"/>
  <c r="S203"/>
  <c r="R203"/>
  <c r="Q203"/>
  <c r="P203"/>
  <c r="O203"/>
  <c r="N203"/>
  <c r="M203"/>
  <c r="L203"/>
  <c r="K203"/>
  <c r="J203"/>
  <c r="I203"/>
  <c r="H203"/>
  <c r="F203"/>
  <c r="E202"/>
  <c r="G202" s="1"/>
  <c r="G201" s="1"/>
  <c r="AP201"/>
  <c r="AO201"/>
  <c r="AN201"/>
  <c r="AM201"/>
  <c r="AL201"/>
  <c r="AK201"/>
  <c r="AJ201"/>
  <c r="AI201"/>
  <c r="AH201"/>
  <c r="AG201"/>
  <c r="AF201"/>
  <c r="AE201"/>
  <c r="AD201"/>
  <c r="AC201"/>
  <c r="AB201"/>
  <c r="AA201"/>
  <c r="Z201"/>
  <c r="Y201"/>
  <c r="X201"/>
  <c r="W201"/>
  <c r="V201"/>
  <c r="U201"/>
  <c r="T201"/>
  <c r="S201"/>
  <c r="R201"/>
  <c r="Q201"/>
  <c r="P201"/>
  <c r="O201"/>
  <c r="N201"/>
  <c r="M201"/>
  <c r="L201"/>
  <c r="K201"/>
  <c r="J201"/>
  <c r="I201"/>
  <c r="H201"/>
  <c r="F201"/>
  <c r="E201"/>
  <c r="E200"/>
  <c r="G200" s="1"/>
  <c r="G199" s="1"/>
  <c r="AP199"/>
  <c r="AO199"/>
  <c r="AN199"/>
  <c r="AM199"/>
  <c r="AL199"/>
  <c r="AK199"/>
  <c r="AJ199"/>
  <c r="AI199"/>
  <c r="AH199"/>
  <c r="AG199"/>
  <c r="AF199"/>
  <c r="AE199"/>
  <c r="AD199"/>
  <c r="AC199"/>
  <c r="AB199"/>
  <c r="AA199"/>
  <c r="Z199"/>
  <c r="Y199"/>
  <c r="X199"/>
  <c r="W199"/>
  <c r="V199"/>
  <c r="U199"/>
  <c r="T199"/>
  <c r="S199"/>
  <c r="R199"/>
  <c r="Q199"/>
  <c r="P199"/>
  <c r="O199"/>
  <c r="N199"/>
  <c r="M199"/>
  <c r="L199"/>
  <c r="K199"/>
  <c r="J199"/>
  <c r="I199"/>
  <c r="H199"/>
  <c r="F199"/>
  <c r="E199"/>
  <c r="E198"/>
  <c r="G198" s="1"/>
  <c r="G197" s="1"/>
  <c r="AP197"/>
  <c r="AO197"/>
  <c r="AN197"/>
  <c r="AM197"/>
  <c r="AL197"/>
  <c r="AK197"/>
  <c r="AJ197"/>
  <c r="AI197"/>
  <c r="AH197"/>
  <c r="AG197"/>
  <c r="AF197"/>
  <c r="AE197"/>
  <c r="AD197"/>
  <c r="AC197"/>
  <c r="AB197"/>
  <c r="AA197"/>
  <c r="Z197"/>
  <c r="Y197"/>
  <c r="X197"/>
  <c r="W197"/>
  <c r="V197"/>
  <c r="U197"/>
  <c r="T197"/>
  <c r="S197"/>
  <c r="R197"/>
  <c r="Q197"/>
  <c r="P197"/>
  <c r="O197"/>
  <c r="N197"/>
  <c r="M197"/>
  <c r="L197"/>
  <c r="K197"/>
  <c r="J197"/>
  <c r="I197"/>
  <c r="H197"/>
  <c r="F197"/>
  <c r="E196"/>
  <c r="G196" s="1"/>
  <c r="G195" s="1"/>
  <c r="AP195"/>
  <c r="AO195"/>
  <c r="AN195"/>
  <c r="AM195"/>
  <c r="AL195"/>
  <c r="AK195"/>
  <c r="AJ195"/>
  <c r="AI195"/>
  <c r="AH195"/>
  <c r="AG195"/>
  <c r="AF195"/>
  <c r="AE195"/>
  <c r="AD195"/>
  <c r="AC195"/>
  <c r="AB195"/>
  <c r="AA195"/>
  <c r="Z195"/>
  <c r="Y195"/>
  <c r="X195"/>
  <c r="W195"/>
  <c r="V195"/>
  <c r="U195"/>
  <c r="T195"/>
  <c r="S195"/>
  <c r="R195"/>
  <c r="Q195"/>
  <c r="P195"/>
  <c r="O195"/>
  <c r="N195"/>
  <c r="M195"/>
  <c r="L195"/>
  <c r="K195"/>
  <c r="J195"/>
  <c r="I195"/>
  <c r="H195"/>
  <c r="F195"/>
  <c r="E172"/>
  <c r="F192"/>
  <c r="AB192"/>
  <c r="F184"/>
  <c r="AB184"/>
  <c r="F182"/>
  <c r="AB182"/>
  <c r="AO173"/>
  <c r="AB172"/>
  <c r="G172"/>
  <c r="F172"/>
  <c r="AB142"/>
  <c r="F142"/>
  <c r="AB129"/>
  <c r="E203" l="1"/>
  <c r="E205"/>
  <c r="E207"/>
  <c r="E209"/>
  <c r="E197"/>
  <c r="E195"/>
  <c r="AC95"/>
  <c r="AC94"/>
  <c r="F92" l="1"/>
  <c r="AA91"/>
  <c r="Z91"/>
  <c r="AB92"/>
  <c r="AB91" s="1"/>
  <c r="F90"/>
  <c r="AA86"/>
  <c r="AB90"/>
  <c r="AB86" s="1"/>
  <c r="AA89"/>
  <c r="AB89" s="1"/>
  <c r="Z89"/>
  <c r="AO190" l="1"/>
  <c r="F190"/>
  <c r="G190" s="1"/>
  <c r="Y190"/>
  <c r="F114"/>
  <c r="F108" s="1"/>
  <c r="X115"/>
  <c r="F115" s="1"/>
  <c r="W112"/>
  <c r="X113"/>
  <c r="Y113" s="1"/>
  <c r="Y114"/>
  <c r="F113" l="1"/>
  <c r="F107" s="1"/>
  <c r="F119" s="1"/>
  <c r="F109"/>
  <c r="AO115"/>
  <c r="F120"/>
  <c r="Y115"/>
  <c r="X112"/>
  <c r="F112" s="1"/>
  <c r="F106" s="1"/>
  <c r="E7" i="14"/>
  <c r="F121" i="13" l="1"/>
  <c r="Y112"/>
  <c r="F118"/>
  <c r="X20" i="14"/>
  <c r="AO188" i="13" l="1"/>
  <c r="AO184"/>
  <c r="Y184"/>
  <c r="AO182"/>
  <c r="Y182"/>
  <c r="X180"/>
  <c r="Y180" s="1"/>
  <c r="F178"/>
  <c r="G178" s="1"/>
  <c r="Y178"/>
  <c r="X164"/>
  <c r="Y164" s="1"/>
  <c r="F156"/>
  <c r="AO156" s="1"/>
  <c r="Y156"/>
  <c r="Y154"/>
  <c r="F154"/>
  <c r="F153" s="1"/>
  <c r="F146"/>
  <c r="E146"/>
  <c r="Y146"/>
  <c r="X133"/>
  <c r="Y133" s="1"/>
  <c r="X129"/>
  <c r="Y129" s="1"/>
  <c r="F133" l="1"/>
  <c r="G156"/>
  <c r="G182"/>
  <c r="G184"/>
  <c r="G154"/>
  <c r="F164"/>
  <c r="G164" s="1"/>
  <c r="F180"/>
  <c r="F77"/>
  <c r="F79"/>
  <c r="F81"/>
  <c r="E81" s="1"/>
  <c r="Y81"/>
  <c r="X79"/>
  <c r="W79"/>
  <c r="Y79" l="1"/>
  <c r="G180"/>
  <c r="F78"/>
  <c r="AO164"/>
  <c r="G81"/>
  <c r="AN20" i="14"/>
  <c r="U20"/>
  <c r="F162" i="13"/>
  <c r="V162"/>
  <c r="T161"/>
  <c r="F152"/>
  <c r="G152" s="1"/>
  <c r="V152"/>
  <c r="U148"/>
  <c r="F148" s="1"/>
  <c r="V133"/>
  <c r="V129"/>
  <c r="AO152" l="1"/>
  <c r="R7" i="14"/>
  <c r="E150" i="13" l="1"/>
  <c r="E127" s="1"/>
  <c r="AO109"/>
  <c r="AL86"/>
  <c r="AI86"/>
  <c r="AF86"/>
  <c r="AC86"/>
  <c r="Z86"/>
  <c r="W86"/>
  <c r="T86"/>
  <c r="Q86"/>
  <c r="K86"/>
  <c r="I86"/>
  <c r="H86"/>
  <c r="E86"/>
  <c r="O92" l="1"/>
  <c r="F91" s="1"/>
  <c r="N91"/>
  <c r="E91"/>
  <c r="O90"/>
  <c r="N89"/>
  <c r="E89"/>
  <c r="AO80"/>
  <c r="G91" l="1"/>
  <c r="O91"/>
  <c r="O89"/>
  <c r="AO92"/>
  <c r="AO91" s="1"/>
  <c r="G92"/>
  <c r="AA127"/>
  <c r="X127"/>
  <c r="W127"/>
  <c r="R127"/>
  <c r="Q127"/>
  <c r="L127"/>
  <c r="E194"/>
  <c r="G194" s="1"/>
  <c r="G193" s="1"/>
  <c r="AP193"/>
  <c r="AO193"/>
  <c r="AN193"/>
  <c r="AM193"/>
  <c r="AL193"/>
  <c r="AK193"/>
  <c r="AJ193"/>
  <c r="AI193"/>
  <c r="AH193"/>
  <c r="AG193"/>
  <c r="AF193"/>
  <c r="AE193"/>
  <c r="AD193"/>
  <c r="AC193"/>
  <c r="AB193"/>
  <c r="AA193"/>
  <c r="Z193"/>
  <c r="Y193"/>
  <c r="X193"/>
  <c r="W193"/>
  <c r="V193"/>
  <c r="U193"/>
  <c r="T193"/>
  <c r="S193"/>
  <c r="R193"/>
  <c r="Q193"/>
  <c r="P193"/>
  <c r="O193"/>
  <c r="N193"/>
  <c r="M193"/>
  <c r="L193"/>
  <c r="K193"/>
  <c r="J193"/>
  <c r="I193"/>
  <c r="H193"/>
  <c r="F193"/>
  <c r="AP191"/>
  <c r="AO191"/>
  <c r="AN191"/>
  <c r="AM191"/>
  <c r="AL191"/>
  <c r="AK191"/>
  <c r="AJ191"/>
  <c r="AI191"/>
  <c r="AH191"/>
  <c r="AG191"/>
  <c r="AF191"/>
  <c r="AE191"/>
  <c r="AD191"/>
  <c r="AC191"/>
  <c r="AA191"/>
  <c r="Z191"/>
  <c r="Y191"/>
  <c r="X191"/>
  <c r="W191"/>
  <c r="V191"/>
  <c r="U191"/>
  <c r="T191"/>
  <c r="S191"/>
  <c r="R191"/>
  <c r="Q191"/>
  <c r="P191"/>
  <c r="O191"/>
  <c r="N191"/>
  <c r="M191"/>
  <c r="L191"/>
  <c r="K191"/>
  <c r="J191"/>
  <c r="I191"/>
  <c r="H191"/>
  <c r="F191"/>
  <c r="AP189"/>
  <c r="AN189"/>
  <c r="AM189"/>
  <c r="AL189"/>
  <c r="AK189"/>
  <c r="AJ189"/>
  <c r="AI189"/>
  <c r="AH189"/>
  <c r="AG189"/>
  <c r="AF189"/>
  <c r="AE189"/>
  <c r="AD189"/>
  <c r="AC189"/>
  <c r="AB189"/>
  <c r="AA189"/>
  <c r="Z189"/>
  <c r="Y189"/>
  <c r="X189"/>
  <c r="W189"/>
  <c r="V189"/>
  <c r="U189"/>
  <c r="T189"/>
  <c r="S189"/>
  <c r="R189"/>
  <c r="Q189"/>
  <c r="P189"/>
  <c r="O189"/>
  <c r="N189"/>
  <c r="M189"/>
  <c r="L189"/>
  <c r="K189"/>
  <c r="J189"/>
  <c r="I189"/>
  <c r="H189"/>
  <c r="F189"/>
  <c r="E187"/>
  <c r="AP187"/>
  <c r="AO187"/>
  <c r="AN187"/>
  <c r="AM187"/>
  <c r="AL187"/>
  <c r="AK187"/>
  <c r="AJ187"/>
  <c r="AI187"/>
  <c r="AH187"/>
  <c r="AG187"/>
  <c r="AF187"/>
  <c r="AE187"/>
  <c r="AD187"/>
  <c r="AC187"/>
  <c r="AB187"/>
  <c r="AA187"/>
  <c r="Z187"/>
  <c r="Y187"/>
  <c r="X187"/>
  <c r="W187"/>
  <c r="V187"/>
  <c r="U187"/>
  <c r="T187"/>
  <c r="S187"/>
  <c r="R187"/>
  <c r="Q187"/>
  <c r="P187"/>
  <c r="O187"/>
  <c r="N187"/>
  <c r="M187"/>
  <c r="L187"/>
  <c r="K187"/>
  <c r="J187"/>
  <c r="I187"/>
  <c r="H187"/>
  <c r="F187"/>
  <c r="E186"/>
  <c r="E185" s="1"/>
  <c r="AP185"/>
  <c r="AO185"/>
  <c r="AN185"/>
  <c r="AM185"/>
  <c r="AL185"/>
  <c r="AK185"/>
  <c r="AJ185"/>
  <c r="AI185"/>
  <c r="AH185"/>
  <c r="AG185"/>
  <c r="AF185"/>
  <c r="AE185"/>
  <c r="AD185"/>
  <c r="AC185"/>
  <c r="AB185"/>
  <c r="AA185"/>
  <c r="Z185"/>
  <c r="Y185"/>
  <c r="X185"/>
  <c r="W185"/>
  <c r="V185"/>
  <c r="U185"/>
  <c r="T185"/>
  <c r="S185"/>
  <c r="R185"/>
  <c r="Q185"/>
  <c r="P185"/>
  <c r="O185"/>
  <c r="N185"/>
  <c r="M185"/>
  <c r="L185"/>
  <c r="K185"/>
  <c r="J185"/>
  <c r="I185"/>
  <c r="H185"/>
  <c r="F185"/>
  <c r="S148"/>
  <c r="AO142"/>
  <c r="S142"/>
  <c r="AF133"/>
  <c r="S129"/>
  <c r="S133"/>
  <c r="F131"/>
  <c r="S131"/>
  <c r="R95"/>
  <c r="Q95"/>
  <c r="S98"/>
  <c r="R96"/>
  <c r="S96" s="1"/>
  <c r="Q96"/>
  <c r="Q93" s="1"/>
  <c r="S95" l="1"/>
  <c r="Y127"/>
  <c r="AB191"/>
  <c r="E191"/>
  <c r="G191" s="1"/>
  <c r="G192"/>
  <c r="R93"/>
  <c r="S93" s="1"/>
  <c r="E193"/>
  <c r="G186"/>
  <c r="G185" s="1"/>
  <c r="AO90"/>
  <c r="AO89" s="1"/>
  <c r="G90"/>
  <c r="F89"/>
  <c r="G89" s="1"/>
  <c r="G188"/>
  <c r="G187" s="1"/>
  <c r="F15" i="14"/>
  <c r="AO107" i="13" l="1"/>
  <c r="E107"/>
  <c r="G107" s="1"/>
  <c r="P150"/>
  <c r="P148"/>
  <c r="P133"/>
  <c r="F150"/>
  <c r="F132"/>
  <c r="O129"/>
  <c r="F129" s="1"/>
  <c r="E80"/>
  <c r="F76"/>
  <c r="N86"/>
  <c r="N85" s="1"/>
  <c r="N87"/>
  <c r="O88"/>
  <c r="P88" s="1"/>
  <c r="P129" l="1"/>
  <c r="O127"/>
  <c r="P127" s="1"/>
  <c r="G150"/>
  <c r="F88"/>
  <c r="O86"/>
  <c r="P86" s="1"/>
  <c r="P100" s="1"/>
  <c r="O87"/>
  <c r="P87" s="1"/>
  <c r="G133"/>
  <c r="F87"/>
  <c r="AO88"/>
  <c r="AO86" s="1"/>
  <c r="AN127"/>
  <c r="AK127"/>
  <c r="AH127"/>
  <c r="AE127"/>
  <c r="AB127"/>
  <c r="J127"/>
  <c r="I127"/>
  <c r="E174"/>
  <c r="G174" s="1"/>
  <c r="G173" s="1"/>
  <c r="AP173"/>
  <c r="AN173"/>
  <c r="AM173"/>
  <c r="AL173"/>
  <c r="AK173"/>
  <c r="AJ173"/>
  <c r="AI173"/>
  <c r="AH173"/>
  <c r="AG173"/>
  <c r="AF173"/>
  <c r="AE173"/>
  <c r="AD173"/>
  <c r="AC173"/>
  <c r="AB173"/>
  <c r="AA173"/>
  <c r="Z173"/>
  <c r="Y173"/>
  <c r="X173"/>
  <c r="W173"/>
  <c r="V173"/>
  <c r="U173"/>
  <c r="T173"/>
  <c r="S173"/>
  <c r="R173"/>
  <c r="Q173"/>
  <c r="P173"/>
  <c r="O173"/>
  <c r="N173"/>
  <c r="M173"/>
  <c r="L173"/>
  <c r="K173"/>
  <c r="J173"/>
  <c r="I173"/>
  <c r="H173"/>
  <c r="F173"/>
  <c r="G183"/>
  <c r="AP183"/>
  <c r="AO183"/>
  <c r="AN183"/>
  <c r="AM183"/>
  <c r="AL183"/>
  <c r="AK183"/>
  <c r="AJ183"/>
  <c r="AI183"/>
  <c r="AH183"/>
  <c r="AG183"/>
  <c r="AF183"/>
  <c r="AE183"/>
  <c r="AD183"/>
  <c r="AC183"/>
  <c r="AA183"/>
  <c r="Z183"/>
  <c r="Y183"/>
  <c r="X183"/>
  <c r="W183"/>
  <c r="V183"/>
  <c r="U183"/>
  <c r="T183"/>
  <c r="S183"/>
  <c r="R183"/>
  <c r="Q183"/>
  <c r="P183"/>
  <c r="O183"/>
  <c r="N183"/>
  <c r="M183"/>
  <c r="L183"/>
  <c r="K183"/>
  <c r="J183"/>
  <c r="I183"/>
  <c r="H183"/>
  <c r="F183"/>
  <c r="G181"/>
  <c r="AP181"/>
  <c r="AO181"/>
  <c r="AN181"/>
  <c r="AM181"/>
  <c r="AL181"/>
  <c r="AK181"/>
  <c r="AJ181"/>
  <c r="AI181"/>
  <c r="AH181"/>
  <c r="AG181"/>
  <c r="AF181"/>
  <c r="AE181"/>
  <c r="AD181"/>
  <c r="AC181"/>
  <c r="AB181"/>
  <c r="AA181"/>
  <c r="Z181"/>
  <c r="Y181"/>
  <c r="X181"/>
  <c r="W181"/>
  <c r="V181"/>
  <c r="U181"/>
  <c r="T181"/>
  <c r="S181"/>
  <c r="R181"/>
  <c r="Q181"/>
  <c r="P181"/>
  <c r="O181"/>
  <c r="N181"/>
  <c r="M181"/>
  <c r="L181"/>
  <c r="K181"/>
  <c r="J181"/>
  <c r="I181"/>
  <c r="H181"/>
  <c r="F181"/>
  <c r="G179"/>
  <c r="AP179"/>
  <c r="AO179"/>
  <c r="AN179"/>
  <c r="AM179"/>
  <c r="AL179"/>
  <c r="AK179"/>
  <c r="AJ179"/>
  <c r="AI179"/>
  <c r="AH179"/>
  <c r="AG179"/>
  <c r="AF179"/>
  <c r="AE179"/>
  <c r="AD179"/>
  <c r="AC179"/>
  <c r="AB179"/>
  <c r="AA179"/>
  <c r="Z179"/>
  <c r="Y179"/>
  <c r="X179"/>
  <c r="W179"/>
  <c r="V179"/>
  <c r="U179"/>
  <c r="T179"/>
  <c r="S179"/>
  <c r="R179"/>
  <c r="Q179"/>
  <c r="P179"/>
  <c r="O179"/>
  <c r="N179"/>
  <c r="M179"/>
  <c r="L179"/>
  <c r="K179"/>
  <c r="J179"/>
  <c r="I179"/>
  <c r="H179"/>
  <c r="F179"/>
  <c r="AO166"/>
  <c r="AO165" s="1"/>
  <c r="G166"/>
  <c r="G165" s="1"/>
  <c r="AP165"/>
  <c r="AN165"/>
  <c r="AM165"/>
  <c r="AL165"/>
  <c r="AK165"/>
  <c r="AJ165"/>
  <c r="AI165"/>
  <c r="AH165"/>
  <c r="AG165"/>
  <c r="AF165"/>
  <c r="AE165"/>
  <c r="AD165"/>
  <c r="AC165"/>
  <c r="AB165"/>
  <c r="AA165"/>
  <c r="Z165"/>
  <c r="Y165"/>
  <c r="X165"/>
  <c r="W165"/>
  <c r="V165"/>
  <c r="U165"/>
  <c r="T165"/>
  <c r="S165"/>
  <c r="R165"/>
  <c r="Q165"/>
  <c r="P165"/>
  <c r="O165"/>
  <c r="N165"/>
  <c r="M165"/>
  <c r="L165"/>
  <c r="K165"/>
  <c r="J165"/>
  <c r="I165"/>
  <c r="H165"/>
  <c r="F165"/>
  <c r="E165"/>
  <c r="AO168"/>
  <c r="AO158"/>
  <c r="AO157" s="1"/>
  <c r="AO160"/>
  <c r="AO159" s="1"/>
  <c r="AO161"/>
  <c r="G160"/>
  <c r="G159" s="1"/>
  <c r="AP159"/>
  <c r="AN159"/>
  <c r="AM159"/>
  <c r="AL159"/>
  <c r="AK159"/>
  <c r="AJ159"/>
  <c r="AI159"/>
  <c r="AH159"/>
  <c r="AG159"/>
  <c r="AF159"/>
  <c r="AE159"/>
  <c r="AD159"/>
  <c r="AC159"/>
  <c r="AB159"/>
  <c r="AA159"/>
  <c r="Z159"/>
  <c r="Y159"/>
  <c r="X159"/>
  <c r="W159"/>
  <c r="V159"/>
  <c r="U159"/>
  <c r="T159"/>
  <c r="S159"/>
  <c r="R159"/>
  <c r="Q159"/>
  <c r="P159"/>
  <c r="O159"/>
  <c r="N159"/>
  <c r="M159"/>
  <c r="L159"/>
  <c r="K159"/>
  <c r="J159"/>
  <c r="I159"/>
  <c r="H159"/>
  <c r="F159"/>
  <c r="G158"/>
  <c r="G157" s="1"/>
  <c r="AP157"/>
  <c r="AN157"/>
  <c r="AM157"/>
  <c r="AL157"/>
  <c r="AK157"/>
  <c r="AJ157"/>
  <c r="AI157"/>
  <c r="AH157"/>
  <c r="AG157"/>
  <c r="AF157"/>
  <c r="AE157"/>
  <c r="AD157"/>
  <c r="AC157"/>
  <c r="AB157"/>
  <c r="AA157"/>
  <c r="Z157"/>
  <c r="Y157"/>
  <c r="X157"/>
  <c r="W157"/>
  <c r="V157"/>
  <c r="U157"/>
  <c r="T157"/>
  <c r="S157"/>
  <c r="R157"/>
  <c r="Q157"/>
  <c r="P157"/>
  <c r="O157"/>
  <c r="N157"/>
  <c r="M157"/>
  <c r="L157"/>
  <c r="K157"/>
  <c r="J157"/>
  <c r="I157"/>
  <c r="H157"/>
  <c r="F157"/>
  <c r="G162"/>
  <c r="G161" s="1"/>
  <c r="AP161"/>
  <c r="AN161"/>
  <c r="AM161"/>
  <c r="AL161"/>
  <c r="AK161"/>
  <c r="AJ161"/>
  <c r="AI161"/>
  <c r="AH161"/>
  <c r="AG161"/>
  <c r="AF161"/>
  <c r="AE161"/>
  <c r="AD161"/>
  <c r="AC161"/>
  <c r="AB161"/>
  <c r="AA161"/>
  <c r="Z161"/>
  <c r="Y161"/>
  <c r="X161"/>
  <c r="W161"/>
  <c r="V161"/>
  <c r="U161"/>
  <c r="S161"/>
  <c r="R161"/>
  <c r="Q161"/>
  <c r="P161"/>
  <c r="O161"/>
  <c r="N161"/>
  <c r="M161"/>
  <c r="L161"/>
  <c r="K161"/>
  <c r="J161"/>
  <c r="I161"/>
  <c r="H161"/>
  <c r="F161"/>
  <c r="E161"/>
  <c r="F144"/>
  <c r="E144"/>
  <c r="M144"/>
  <c r="M127" s="1"/>
  <c r="AQ99"/>
  <c r="AP99"/>
  <c r="AN99"/>
  <c r="AM99"/>
  <c r="AK99"/>
  <c r="AJ99"/>
  <c r="AH99"/>
  <c r="AG99"/>
  <c r="AE99"/>
  <c r="AD99"/>
  <c r="V99"/>
  <c r="U99"/>
  <c r="S99"/>
  <c r="R99"/>
  <c r="J99"/>
  <c r="I99"/>
  <c r="K96"/>
  <c r="L98"/>
  <c r="L95"/>
  <c r="K93"/>
  <c r="L7" i="14"/>
  <c r="AB183" i="13" l="1"/>
  <c r="M95"/>
  <c r="F95"/>
  <c r="G129"/>
  <c r="M98"/>
  <c r="F98"/>
  <c r="G88"/>
  <c r="F86"/>
  <c r="S127"/>
  <c r="L93"/>
  <c r="M93" s="1"/>
  <c r="M99" s="1"/>
  <c r="O85"/>
  <c r="G144"/>
  <c r="L96"/>
  <c r="M96" s="1"/>
  <c r="E173"/>
  <c r="E181"/>
  <c r="E183"/>
  <c r="E179"/>
  <c r="E157"/>
  <c r="E159"/>
  <c r="I7" i="14"/>
  <c r="H7"/>
  <c r="AN7" s="1"/>
  <c r="L99" i="13" l="1"/>
  <c r="F93"/>
  <c r="O99"/>
  <c r="F85"/>
  <c r="P85"/>
  <c r="P99" s="1"/>
  <c r="F96"/>
  <c r="F7" i="14"/>
  <c r="F99" i="13" l="1"/>
  <c r="AO104"/>
  <c r="AQ103"/>
  <c r="AQ102" s="1"/>
  <c r="AP103"/>
  <c r="AP102" s="1"/>
  <c r="AO103"/>
  <c r="AN103"/>
  <c r="AN102" s="1"/>
  <c r="AM103"/>
  <c r="AM102" s="1"/>
  <c r="AL103"/>
  <c r="AL102" s="1"/>
  <c r="AK103"/>
  <c r="AK102" s="1"/>
  <c r="AJ103"/>
  <c r="AJ102" s="1"/>
  <c r="AI103"/>
  <c r="AI102" s="1"/>
  <c r="AH103"/>
  <c r="AH102" s="1"/>
  <c r="AG103"/>
  <c r="AG102" s="1"/>
  <c r="AF103"/>
  <c r="AF102" s="1"/>
  <c r="AE103"/>
  <c r="AE102" s="1"/>
  <c r="AD103"/>
  <c r="AD102" s="1"/>
  <c r="AC103"/>
  <c r="AC102" s="1"/>
  <c r="AB103"/>
  <c r="AB102" s="1"/>
  <c r="AA103"/>
  <c r="AA102" s="1"/>
  <c r="Z103"/>
  <c r="Z102" s="1"/>
  <c r="Y103"/>
  <c r="Y102" s="1"/>
  <c r="X103"/>
  <c r="X102" s="1"/>
  <c r="W103"/>
  <c r="W102" s="1"/>
  <c r="V103"/>
  <c r="V102" s="1"/>
  <c r="U103"/>
  <c r="U102" s="1"/>
  <c r="T103"/>
  <c r="T102" s="1"/>
  <c r="S103"/>
  <c r="S102" s="1"/>
  <c r="R103"/>
  <c r="R102" s="1"/>
  <c r="Q103"/>
  <c r="Q102" s="1"/>
  <c r="P103"/>
  <c r="P102" s="1"/>
  <c r="O103"/>
  <c r="O102" s="1"/>
  <c r="N103"/>
  <c r="N102" s="1"/>
  <c r="M103"/>
  <c r="M102" s="1"/>
  <c r="L103"/>
  <c r="L102" s="1"/>
  <c r="K103"/>
  <c r="K102" s="1"/>
  <c r="J103"/>
  <c r="J102" s="1"/>
  <c r="I103"/>
  <c r="I102" s="1"/>
  <c r="H103"/>
  <c r="H102" s="1"/>
  <c r="G103"/>
  <c r="G102" s="1"/>
  <c r="F103"/>
  <c r="F102" s="1"/>
  <c r="E103"/>
  <c r="E102" s="1"/>
  <c r="AQ230"/>
  <c r="AP230"/>
  <c r="AN230"/>
  <c r="AM230"/>
  <c r="AK230"/>
  <c r="AJ230"/>
  <c r="AH230"/>
  <c r="AG230"/>
  <c r="AE230"/>
  <c r="AD230"/>
  <c r="AB230"/>
  <c r="AA230"/>
  <c r="Y230"/>
  <c r="X230"/>
  <c r="V230"/>
  <c r="U230"/>
  <c r="T230"/>
  <c r="S230"/>
  <c r="R230"/>
  <c r="Q230"/>
  <c r="O230"/>
  <c r="N230"/>
  <c r="L230"/>
  <c r="K230"/>
  <c r="J230"/>
  <c r="I230"/>
  <c r="H230"/>
  <c r="F230"/>
  <c r="AQ228"/>
  <c r="AP228"/>
  <c r="AN228"/>
  <c r="AM228"/>
  <c r="AL228"/>
  <c r="AK228"/>
  <c r="AJ228"/>
  <c r="AI228"/>
  <c r="AH228"/>
  <c r="AG228"/>
  <c r="AF228"/>
  <c r="AE228"/>
  <c r="AD228"/>
  <c r="AC228"/>
  <c r="AB228"/>
  <c r="AA228"/>
  <c r="Z228"/>
  <c r="Y228"/>
  <c r="X228"/>
  <c r="W228"/>
  <c r="V228"/>
  <c r="U228"/>
  <c r="T228"/>
  <c r="S228"/>
  <c r="R228"/>
  <c r="Q228"/>
  <c r="O228"/>
  <c r="N228"/>
  <c r="M228"/>
  <c r="L228"/>
  <c r="K228"/>
  <c r="J228"/>
  <c r="I228"/>
  <c r="H228"/>
  <c r="F228"/>
  <c r="AQ227"/>
  <c r="AP227"/>
  <c r="AN227"/>
  <c r="AM227"/>
  <c r="AL227"/>
  <c r="AK227"/>
  <c r="AJ227"/>
  <c r="AI227"/>
  <c r="AH227"/>
  <c r="AG227"/>
  <c r="AF227"/>
  <c r="AE227"/>
  <c r="AD227"/>
  <c r="AC227"/>
  <c r="AB227"/>
  <c r="AA227"/>
  <c r="Z227"/>
  <c r="Y227"/>
  <c r="X227"/>
  <c r="W227"/>
  <c r="V227"/>
  <c r="U227"/>
  <c r="T227"/>
  <c r="S227"/>
  <c r="R227"/>
  <c r="Q227"/>
  <c r="O227"/>
  <c r="N227"/>
  <c r="M227"/>
  <c r="L227"/>
  <c r="K227"/>
  <c r="J227"/>
  <c r="I227"/>
  <c r="H227"/>
  <c r="F227"/>
  <c r="AQ226"/>
  <c r="AP226"/>
  <c r="AN226"/>
  <c r="AM226"/>
  <c r="AL226"/>
  <c r="AK226"/>
  <c r="AJ226"/>
  <c r="AI226"/>
  <c r="AH226"/>
  <c r="AG226"/>
  <c r="AF226"/>
  <c r="AE226"/>
  <c r="AD226"/>
  <c r="AC226"/>
  <c r="AB226"/>
  <c r="AA226"/>
  <c r="Z226"/>
  <c r="Y226"/>
  <c r="X226"/>
  <c r="W226"/>
  <c r="V226"/>
  <c r="U226"/>
  <c r="T226"/>
  <c r="S226"/>
  <c r="R226"/>
  <c r="Q226"/>
  <c r="P226"/>
  <c r="O226"/>
  <c r="N226"/>
  <c r="M226"/>
  <c r="L226"/>
  <c r="K226"/>
  <c r="J226"/>
  <c r="I226"/>
  <c r="H226"/>
  <c r="F226"/>
  <c r="AQ225"/>
  <c r="AP225"/>
  <c r="AN225"/>
  <c r="AM225"/>
  <c r="AL225"/>
  <c r="AK225"/>
  <c r="AJ225"/>
  <c r="AI225"/>
  <c r="AH225"/>
  <c r="AG225"/>
  <c r="AF225"/>
  <c r="AE225"/>
  <c r="AD225"/>
  <c r="AC225"/>
  <c r="AB225"/>
  <c r="AA225"/>
  <c r="Z225"/>
  <c r="Y225"/>
  <c r="X225"/>
  <c r="W225"/>
  <c r="V225"/>
  <c r="U225"/>
  <c r="T225"/>
  <c r="S225"/>
  <c r="R225"/>
  <c r="Q225"/>
  <c r="P225"/>
  <c r="O225"/>
  <c r="N225"/>
  <c r="M225"/>
  <c r="L225"/>
  <c r="K225"/>
  <c r="J225"/>
  <c r="I225"/>
  <c r="H225"/>
  <c r="F225"/>
  <c r="AQ224"/>
  <c r="AP224"/>
  <c r="AN224"/>
  <c r="AM224"/>
  <c r="AL224"/>
  <c r="AK224"/>
  <c r="AJ224"/>
  <c r="AI224"/>
  <c r="AH224"/>
  <c r="AG224"/>
  <c r="AF224"/>
  <c r="AE224"/>
  <c r="AD224"/>
  <c r="AC224"/>
  <c r="AB224"/>
  <c r="AA224"/>
  <c r="Z224"/>
  <c r="Y224"/>
  <c r="X224"/>
  <c r="W224"/>
  <c r="V224"/>
  <c r="U224"/>
  <c r="T224"/>
  <c r="S224"/>
  <c r="R224"/>
  <c r="Q224"/>
  <c r="P224"/>
  <c r="O224"/>
  <c r="N224"/>
  <c r="M224"/>
  <c r="L224"/>
  <c r="K224"/>
  <c r="J224"/>
  <c r="I224"/>
  <c r="H224"/>
  <c r="F224"/>
  <c r="AQ223"/>
  <c r="AP223"/>
  <c r="AN223"/>
  <c r="AM223"/>
  <c r="AL223"/>
  <c r="AK223"/>
  <c r="AJ223"/>
  <c r="AI223"/>
  <c r="AH223"/>
  <c r="AG223"/>
  <c r="AF223"/>
  <c r="AE223"/>
  <c r="AD223"/>
  <c r="AC223"/>
  <c r="AB223"/>
  <c r="AA223"/>
  <c r="Z223"/>
  <c r="Y223"/>
  <c r="X223"/>
  <c r="W223"/>
  <c r="V223"/>
  <c r="U223"/>
  <c r="T223"/>
  <c r="S223"/>
  <c r="R223"/>
  <c r="Q223"/>
  <c r="P223"/>
  <c r="O223"/>
  <c r="N223"/>
  <c r="M223"/>
  <c r="L223"/>
  <c r="K223"/>
  <c r="J223"/>
  <c r="I223"/>
  <c r="H223"/>
  <c r="F223"/>
  <c r="AQ222"/>
  <c r="AP222"/>
  <c r="AN222"/>
  <c r="AM222"/>
  <c r="AL222"/>
  <c r="AK222"/>
  <c r="AJ222"/>
  <c r="AI222"/>
  <c r="AH222"/>
  <c r="AG222"/>
  <c r="AF222"/>
  <c r="AE222"/>
  <c r="AD222"/>
  <c r="AC222"/>
  <c r="AB222"/>
  <c r="AA222"/>
  <c r="Z222"/>
  <c r="Y222"/>
  <c r="X222"/>
  <c r="W222"/>
  <c r="V222"/>
  <c r="U222"/>
  <c r="T222"/>
  <c r="S222"/>
  <c r="R222"/>
  <c r="Q222"/>
  <c r="P222"/>
  <c r="O222"/>
  <c r="N222"/>
  <c r="M222"/>
  <c r="L222"/>
  <c r="K222"/>
  <c r="J222"/>
  <c r="I222"/>
  <c r="H222"/>
  <c r="F222"/>
  <c r="AQ221"/>
  <c r="AP221"/>
  <c r="AN221"/>
  <c r="AM221"/>
  <c r="AL221"/>
  <c r="AK221"/>
  <c r="AJ221"/>
  <c r="AI221"/>
  <c r="AH221"/>
  <c r="AG221"/>
  <c r="AF221"/>
  <c r="AE221"/>
  <c r="AD221"/>
  <c r="AC221"/>
  <c r="AB221"/>
  <c r="AA221"/>
  <c r="Z221"/>
  <c r="Y221"/>
  <c r="X221"/>
  <c r="W221"/>
  <c r="V221"/>
  <c r="U221"/>
  <c r="T221"/>
  <c r="S221"/>
  <c r="R221"/>
  <c r="Q221"/>
  <c r="P221"/>
  <c r="O221"/>
  <c r="N221"/>
  <c r="M221"/>
  <c r="L221"/>
  <c r="K221"/>
  <c r="J221"/>
  <c r="I221"/>
  <c r="H221"/>
  <c r="F221"/>
  <c r="AQ220"/>
  <c r="AP220"/>
  <c r="AN220"/>
  <c r="AM220"/>
  <c r="AL220"/>
  <c r="AK220"/>
  <c r="AJ220"/>
  <c r="AI220"/>
  <c r="AH220"/>
  <c r="AG220"/>
  <c r="AF220"/>
  <c r="AE220"/>
  <c r="AD220"/>
  <c r="AC220"/>
  <c r="AB220"/>
  <c r="AA220"/>
  <c r="Z220"/>
  <c r="Y220"/>
  <c r="X220"/>
  <c r="W220"/>
  <c r="V220"/>
  <c r="U220"/>
  <c r="T220"/>
  <c r="S220"/>
  <c r="R220"/>
  <c r="Q220"/>
  <c r="P220"/>
  <c r="O220"/>
  <c r="N220"/>
  <c r="M220"/>
  <c r="L220"/>
  <c r="K220"/>
  <c r="J220"/>
  <c r="I220"/>
  <c r="H220"/>
  <c r="F220"/>
  <c r="AQ219"/>
  <c r="AP219"/>
  <c r="AN219"/>
  <c r="AM219"/>
  <c r="AK219"/>
  <c r="AJ219"/>
  <c r="AH219"/>
  <c r="AG219"/>
  <c r="AE219"/>
  <c r="AD219"/>
  <c r="AB219"/>
  <c r="AA219"/>
  <c r="V219"/>
  <c r="U219"/>
  <c r="S219"/>
  <c r="R219"/>
  <c r="P219"/>
  <c r="O219"/>
  <c r="M219"/>
  <c r="L219"/>
  <c r="J219"/>
  <c r="I219"/>
  <c r="F219"/>
  <c r="AQ218"/>
  <c r="AP218"/>
  <c r="AN218"/>
  <c r="AM218"/>
  <c r="AK218"/>
  <c r="AJ218"/>
  <c r="AH218"/>
  <c r="AG218"/>
  <c r="AE218"/>
  <c r="AD218"/>
  <c r="AB218"/>
  <c r="AA218"/>
  <c r="Y218"/>
  <c r="X218"/>
  <c r="V218"/>
  <c r="U218"/>
  <c r="S218"/>
  <c r="R218"/>
  <c r="P218"/>
  <c r="O218"/>
  <c r="M218"/>
  <c r="L218"/>
  <c r="J218"/>
  <c r="I218"/>
  <c r="G218"/>
  <c r="F218"/>
  <c r="AQ217"/>
  <c r="AP217"/>
  <c r="AN217"/>
  <c r="AM217"/>
  <c r="AK217"/>
  <c r="AJ217"/>
  <c r="AH217"/>
  <c r="AG217"/>
  <c r="AE217"/>
  <c r="AD217"/>
  <c r="AB217"/>
  <c r="AA217"/>
  <c r="V217"/>
  <c r="U217"/>
  <c r="S217"/>
  <c r="R217"/>
  <c r="P217"/>
  <c r="O217"/>
  <c r="M217"/>
  <c r="L217"/>
  <c r="J217"/>
  <c r="I217"/>
  <c r="F217"/>
  <c r="AP101"/>
  <c r="AN101"/>
  <c r="AM101"/>
  <c r="AK101"/>
  <c r="AJ101"/>
  <c r="AH101"/>
  <c r="AG101"/>
  <c r="AE101"/>
  <c r="AD101"/>
  <c r="AB101"/>
  <c r="AA101"/>
  <c r="V101"/>
  <c r="U101"/>
  <c r="S101"/>
  <c r="R101"/>
  <c r="P101"/>
  <c r="O101"/>
  <c r="M101"/>
  <c r="L101"/>
  <c r="J101"/>
  <c r="I101"/>
  <c r="F101"/>
  <c r="AQ12"/>
  <c r="AP12"/>
  <c r="AN12"/>
  <c r="AM12"/>
  <c r="AK12"/>
  <c r="AJ12"/>
  <c r="AH12"/>
  <c r="AG12"/>
  <c r="AE12"/>
  <c r="AD12"/>
  <c r="AA12"/>
  <c r="X12"/>
  <c r="V12"/>
  <c r="U12"/>
  <c r="T12"/>
  <c r="S12"/>
  <c r="R12"/>
  <c r="Q12"/>
  <c r="P12"/>
  <c r="O12"/>
  <c r="M12"/>
  <c r="L12"/>
  <c r="K12"/>
  <c r="J12"/>
  <c r="I12"/>
  <c r="H12"/>
  <c r="F12"/>
  <c r="AQ11"/>
  <c r="AP11"/>
  <c r="AN11"/>
  <c r="AM11"/>
  <c r="AL11"/>
  <c r="AK11"/>
  <c r="AJ11"/>
  <c r="AI11"/>
  <c r="AH11"/>
  <c r="AG11"/>
  <c r="AF11"/>
  <c r="AE11"/>
  <c r="AD11"/>
  <c r="AC11"/>
  <c r="AA11"/>
  <c r="Z11"/>
  <c r="X11"/>
  <c r="W11"/>
  <c r="V11"/>
  <c r="U11"/>
  <c r="T11"/>
  <c r="S11"/>
  <c r="R11"/>
  <c r="Q11"/>
  <c r="P11"/>
  <c r="O11"/>
  <c r="N11"/>
  <c r="M11"/>
  <c r="L11"/>
  <c r="K11"/>
  <c r="J11"/>
  <c r="I11"/>
  <c r="H11"/>
  <c r="F11"/>
  <c r="AQ23"/>
  <c r="AP23"/>
  <c r="AN23"/>
  <c r="AM23"/>
  <c r="AK23"/>
  <c r="AJ23"/>
  <c r="AH23"/>
  <c r="AG23"/>
  <c r="AE23"/>
  <c r="AD23"/>
  <c r="AA23"/>
  <c r="Y23"/>
  <c r="X23"/>
  <c r="V23"/>
  <c r="U23"/>
  <c r="S23"/>
  <c r="R23"/>
  <c r="P23"/>
  <c r="O23"/>
  <c r="M23"/>
  <c r="L23"/>
  <c r="J23"/>
  <c r="I23"/>
  <c r="F23"/>
  <c r="AQ22"/>
  <c r="AP22"/>
  <c r="AN22"/>
  <c r="AM22"/>
  <c r="AL22"/>
  <c r="AK22"/>
  <c r="AJ22"/>
  <c r="AI22"/>
  <c r="AH22"/>
  <c r="AG22"/>
  <c r="AF22"/>
  <c r="AE22"/>
  <c r="AD22"/>
  <c r="AC22"/>
  <c r="AA22"/>
  <c r="Z22"/>
  <c r="Y22"/>
  <c r="X22"/>
  <c r="W22"/>
  <c r="V22"/>
  <c r="U22"/>
  <c r="T22"/>
  <c r="S22"/>
  <c r="R22"/>
  <c r="Q22"/>
  <c r="P22"/>
  <c r="O22"/>
  <c r="N22"/>
  <c r="M22"/>
  <c r="L22"/>
  <c r="K22"/>
  <c r="J22"/>
  <c r="I22"/>
  <c r="H22"/>
  <c r="F22"/>
  <c r="AO102" l="1"/>
  <c r="P228"/>
  <c r="P227"/>
  <c r="AQ20"/>
  <c r="AP20"/>
  <c r="AN20"/>
  <c r="AM20"/>
  <c r="AK20"/>
  <c r="AJ20"/>
  <c r="AH20"/>
  <c r="AG20"/>
  <c r="AE20"/>
  <c r="AD20"/>
  <c r="AB20"/>
  <c r="AA20"/>
  <c r="Y20"/>
  <c r="X20"/>
  <c r="V20"/>
  <c r="U20"/>
  <c r="T20"/>
  <c r="S20"/>
  <c r="R20"/>
  <c r="Q20"/>
  <c r="P20"/>
  <c r="O20"/>
  <c r="N20"/>
  <c r="M20"/>
  <c r="L20"/>
  <c r="K20"/>
  <c r="J20"/>
  <c r="I20"/>
  <c r="H20"/>
  <c r="F20"/>
  <c r="AQ19"/>
  <c r="AP19"/>
  <c r="AN19"/>
  <c r="AM19"/>
  <c r="AK19"/>
  <c r="AJ19"/>
  <c r="AH19"/>
  <c r="AG19"/>
  <c r="AE19"/>
  <c r="AD19"/>
  <c r="AB19"/>
  <c r="AA19"/>
  <c r="Y19"/>
  <c r="X19"/>
  <c r="V19"/>
  <c r="U19"/>
  <c r="T19"/>
  <c r="S19"/>
  <c r="R19"/>
  <c r="Q19"/>
  <c r="P19"/>
  <c r="O19"/>
  <c r="N19"/>
  <c r="M19"/>
  <c r="L19"/>
  <c r="K19"/>
  <c r="J19"/>
  <c r="I19"/>
  <c r="H19"/>
  <c r="G19"/>
  <c r="F19"/>
  <c r="AO17"/>
  <c r="AQ16"/>
  <c r="AQ15" s="1"/>
  <c r="AP16"/>
  <c r="AP15" s="1"/>
  <c r="AO16"/>
  <c r="AN16"/>
  <c r="AN15" s="1"/>
  <c r="AM16"/>
  <c r="AM15" s="1"/>
  <c r="AL16"/>
  <c r="AL15" s="1"/>
  <c r="AK16"/>
  <c r="AK15" s="1"/>
  <c r="AJ16"/>
  <c r="AJ15" s="1"/>
  <c r="AI16"/>
  <c r="AI15" s="1"/>
  <c r="AH16"/>
  <c r="AH15" s="1"/>
  <c r="AG16"/>
  <c r="AG15" s="1"/>
  <c r="AF16"/>
  <c r="AF15" s="1"/>
  <c r="AE16"/>
  <c r="AE15" s="1"/>
  <c r="AD16"/>
  <c r="AD15" s="1"/>
  <c r="AC16"/>
  <c r="AC15" s="1"/>
  <c r="AB16"/>
  <c r="AB15" s="1"/>
  <c r="AA16"/>
  <c r="AA15" s="1"/>
  <c r="Z16"/>
  <c r="Z15" s="1"/>
  <c r="Y16"/>
  <c r="Y15" s="1"/>
  <c r="X16"/>
  <c r="X15" s="1"/>
  <c r="W16"/>
  <c r="W15" s="1"/>
  <c r="V16"/>
  <c r="V15" s="1"/>
  <c r="U16"/>
  <c r="U15" s="1"/>
  <c r="T16"/>
  <c r="T15" s="1"/>
  <c r="S16"/>
  <c r="S15" s="1"/>
  <c r="R16"/>
  <c r="R15" s="1"/>
  <c r="Q16"/>
  <c r="P16"/>
  <c r="P15" s="1"/>
  <c r="O16"/>
  <c r="O15" s="1"/>
  <c r="N16"/>
  <c r="N15" s="1"/>
  <c r="M16"/>
  <c r="M15" s="1"/>
  <c r="L16"/>
  <c r="L15" s="1"/>
  <c r="K16"/>
  <c r="K15" s="1"/>
  <c r="J16"/>
  <c r="J15" s="1"/>
  <c r="I16"/>
  <c r="I15" s="1"/>
  <c r="H16"/>
  <c r="H15" s="1"/>
  <c r="G16"/>
  <c r="G15" s="1"/>
  <c r="F16"/>
  <c r="F15" s="1"/>
  <c r="Q15"/>
  <c r="AP126"/>
  <c r="AP211" s="1"/>
  <c r="AN126"/>
  <c r="AN211" s="1"/>
  <c r="AM126"/>
  <c r="AM211" s="1"/>
  <c r="AL212"/>
  <c r="AL231" s="1"/>
  <c r="AK126"/>
  <c r="AK211" s="1"/>
  <c r="AJ126"/>
  <c r="AJ211" s="1"/>
  <c r="AI212"/>
  <c r="AI231" s="1"/>
  <c r="AH126"/>
  <c r="AH211" s="1"/>
  <c r="AG126"/>
  <c r="AG211" s="1"/>
  <c r="AE126"/>
  <c r="AE211" s="1"/>
  <c r="AD212"/>
  <c r="AD231" s="1"/>
  <c r="AD229" s="1"/>
  <c r="AC212"/>
  <c r="AC231" s="1"/>
  <c r="AB126"/>
  <c r="AB211" s="1"/>
  <c r="AA212"/>
  <c r="AA231" s="1"/>
  <c r="AA229" s="1"/>
  <c r="Y212"/>
  <c r="X126"/>
  <c r="W126"/>
  <c r="W211" s="1"/>
  <c r="R126"/>
  <c r="R211" s="1"/>
  <c r="Q212"/>
  <c r="Q231" s="1"/>
  <c r="Q229" s="1"/>
  <c r="O126"/>
  <c r="N126"/>
  <c r="N211" s="1"/>
  <c r="M126"/>
  <c r="L126"/>
  <c r="L211" s="1"/>
  <c r="K126"/>
  <c r="K211" s="1"/>
  <c r="J126"/>
  <c r="J211" s="1"/>
  <c r="I126"/>
  <c r="I211" s="1"/>
  <c r="H126"/>
  <c r="H211" s="1"/>
  <c r="S126"/>
  <c r="S211" s="1"/>
  <c r="S212"/>
  <c r="AQ211"/>
  <c r="G177"/>
  <c r="E176"/>
  <c r="E175" s="1"/>
  <c r="E170"/>
  <c r="E167"/>
  <c r="AP177"/>
  <c r="AO177"/>
  <c r="AN177"/>
  <c r="AM177"/>
  <c r="AL177"/>
  <c r="AK177"/>
  <c r="AJ177"/>
  <c r="AI177"/>
  <c r="AH177"/>
  <c r="AG177"/>
  <c r="AF177"/>
  <c r="AE177"/>
  <c r="AD177"/>
  <c r="AC177"/>
  <c r="AB177"/>
  <c r="AA177"/>
  <c r="Z177"/>
  <c r="Y177"/>
  <c r="X177"/>
  <c r="W177"/>
  <c r="V177"/>
  <c r="U177"/>
  <c r="T177"/>
  <c r="S177"/>
  <c r="R177"/>
  <c r="Q177"/>
  <c r="P177"/>
  <c r="O177"/>
  <c r="N177"/>
  <c r="M177"/>
  <c r="L177"/>
  <c r="K177"/>
  <c r="J177"/>
  <c r="I177"/>
  <c r="H177"/>
  <c r="F177"/>
  <c r="AP175"/>
  <c r="AO175"/>
  <c r="AN175"/>
  <c r="AM175"/>
  <c r="AL175"/>
  <c r="AK175"/>
  <c r="AJ175"/>
  <c r="AI175"/>
  <c r="AH175"/>
  <c r="AG175"/>
  <c r="AF175"/>
  <c r="AE175"/>
  <c r="AD175"/>
  <c r="AC175"/>
  <c r="AB175"/>
  <c r="AA175"/>
  <c r="Z175"/>
  <c r="Y175"/>
  <c r="X175"/>
  <c r="W175"/>
  <c r="V175"/>
  <c r="U175"/>
  <c r="T175"/>
  <c r="S175"/>
  <c r="R175"/>
  <c r="Q175"/>
  <c r="P175"/>
  <c r="O175"/>
  <c r="N175"/>
  <c r="M175"/>
  <c r="L175"/>
  <c r="K175"/>
  <c r="J175"/>
  <c r="I175"/>
  <c r="H175"/>
  <c r="F175"/>
  <c r="AP171"/>
  <c r="AO171"/>
  <c r="AN171"/>
  <c r="AM171"/>
  <c r="AL171"/>
  <c r="AK171"/>
  <c r="AJ171"/>
  <c r="AI171"/>
  <c r="AH171"/>
  <c r="AG171"/>
  <c r="AF171"/>
  <c r="AE171"/>
  <c r="AD171"/>
  <c r="AC171"/>
  <c r="AA171"/>
  <c r="AB171" s="1"/>
  <c r="Z171"/>
  <c r="Y171"/>
  <c r="X171"/>
  <c r="W171"/>
  <c r="V171"/>
  <c r="U171"/>
  <c r="T171"/>
  <c r="S171"/>
  <c r="R171"/>
  <c r="Q171"/>
  <c r="P171"/>
  <c r="O171"/>
  <c r="N171"/>
  <c r="M171"/>
  <c r="L171"/>
  <c r="K171"/>
  <c r="J171"/>
  <c r="I171"/>
  <c r="H171"/>
  <c r="F171"/>
  <c r="AP169"/>
  <c r="AO169"/>
  <c r="AN169"/>
  <c r="AM169"/>
  <c r="AL169"/>
  <c r="AK169"/>
  <c r="AJ169"/>
  <c r="AI169"/>
  <c r="AH169"/>
  <c r="AG169"/>
  <c r="AF169"/>
  <c r="AE169"/>
  <c r="AD169"/>
  <c r="AC169"/>
  <c r="AB169"/>
  <c r="AA169"/>
  <c r="Z169"/>
  <c r="Y169"/>
  <c r="X169"/>
  <c r="W169"/>
  <c r="V169"/>
  <c r="U169"/>
  <c r="T169"/>
  <c r="S169"/>
  <c r="R169"/>
  <c r="Q169"/>
  <c r="P169"/>
  <c r="O169"/>
  <c r="N169"/>
  <c r="M169"/>
  <c r="L169"/>
  <c r="K169"/>
  <c r="J169"/>
  <c r="I169"/>
  <c r="H169"/>
  <c r="F169"/>
  <c r="AP167"/>
  <c r="AO167"/>
  <c r="AN167"/>
  <c r="AM167"/>
  <c r="AL167"/>
  <c r="AK167"/>
  <c r="AJ167"/>
  <c r="AI167"/>
  <c r="AH167"/>
  <c r="AG167"/>
  <c r="AF167"/>
  <c r="AE167"/>
  <c r="AD167"/>
  <c r="AC167"/>
  <c r="AB167"/>
  <c r="AA167"/>
  <c r="Z167"/>
  <c r="Y167"/>
  <c r="X167"/>
  <c r="W167"/>
  <c r="V167"/>
  <c r="U167"/>
  <c r="T167"/>
  <c r="S167"/>
  <c r="R167"/>
  <c r="Q167"/>
  <c r="P167"/>
  <c r="O167"/>
  <c r="N167"/>
  <c r="M167"/>
  <c r="L167"/>
  <c r="K167"/>
  <c r="J167"/>
  <c r="I167"/>
  <c r="H167"/>
  <c r="F167"/>
  <c r="AP163"/>
  <c r="AO163"/>
  <c r="AN163"/>
  <c r="AM163"/>
  <c r="AL163"/>
  <c r="AK163"/>
  <c r="AJ163"/>
  <c r="AI163"/>
  <c r="AH163"/>
  <c r="AG163"/>
  <c r="AF163"/>
  <c r="AE163"/>
  <c r="AD163"/>
  <c r="AC163"/>
  <c r="AB163"/>
  <c r="AA163"/>
  <c r="Z163"/>
  <c r="Y163"/>
  <c r="X163"/>
  <c r="W163"/>
  <c r="V163"/>
  <c r="U163"/>
  <c r="T163"/>
  <c r="S163"/>
  <c r="R163"/>
  <c r="Q163"/>
  <c r="P163"/>
  <c r="O163"/>
  <c r="N163"/>
  <c r="M163"/>
  <c r="L163"/>
  <c r="K163"/>
  <c r="J163"/>
  <c r="I163"/>
  <c r="H163"/>
  <c r="F163"/>
  <c r="AP155"/>
  <c r="AO155"/>
  <c r="AN155"/>
  <c r="AM155"/>
  <c r="AL155"/>
  <c r="AK155"/>
  <c r="AJ155"/>
  <c r="AI155"/>
  <c r="AH155"/>
  <c r="AG155"/>
  <c r="AF155"/>
  <c r="AE155"/>
  <c r="AD155"/>
  <c r="AC155"/>
  <c r="AB155"/>
  <c r="AA155"/>
  <c r="Z155"/>
  <c r="Y155"/>
  <c r="X155"/>
  <c r="W155"/>
  <c r="V155"/>
  <c r="U155"/>
  <c r="T155"/>
  <c r="S155"/>
  <c r="R155"/>
  <c r="Q155"/>
  <c r="P155"/>
  <c r="O155"/>
  <c r="N155"/>
  <c r="M155"/>
  <c r="L155"/>
  <c r="K155"/>
  <c r="J155"/>
  <c r="I155"/>
  <c r="H155"/>
  <c r="F155"/>
  <c r="AP153"/>
  <c r="AO153"/>
  <c r="AN153"/>
  <c r="AM153"/>
  <c r="AL153"/>
  <c r="AK153"/>
  <c r="AJ153"/>
  <c r="AI153"/>
  <c r="AH153"/>
  <c r="AG153"/>
  <c r="AF153"/>
  <c r="AE153"/>
  <c r="AD153"/>
  <c r="AC153"/>
  <c r="AB153"/>
  <c r="AA153"/>
  <c r="Z153"/>
  <c r="Y153"/>
  <c r="X153"/>
  <c r="W153"/>
  <c r="V153"/>
  <c r="U153"/>
  <c r="T153"/>
  <c r="S153"/>
  <c r="R153"/>
  <c r="Q153"/>
  <c r="P153"/>
  <c r="O153"/>
  <c r="N153"/>
  <c r="M153"/>
  <c r="L153"/>
  <c r="K153"/>
  <c r="J153"/>
  <c r="I153"/>
  <c r="H153"/>
  <c r="AP151"/>
  <c r="AO151"/>
  <c r="AN151"/>
  <c r="AM151"/>
  <c r="AL151"/>
  <c r="AK151"/>
  <c r="AJ151"/>
  <c r="AI151"/>
  <c r="AH151"/>
  <c r="AG151"/>
  <c r="AF151"/>
  <c r="AE151"/>
  <c r="AD151"/>
  <c r="AC151"/>
  <c r="AB151"/>
  <c r="AA151"/>
  <c r="Z151"/>
  <c r="Y151"/>
  <c r="X151"/>
  <c r="W151"/>
  <c r="V151"/>
  <c r="U151"/>
  <c r="T151"/>
  <c r="S151"/>
  <c r="R151"/>
  <c r="Q151"/>
  <c r="P151"/>
  <c r="O151"/>
  <c r="N151"/>
  <c r="M151"/>
  <c r="L151"/>
  <c r="K151"/>
  <c r="J151"/>
  <c r="I151"/>
  <c r="H151"/>
  <c r="F151"/>
  <c r="E149"/>
  <c r="AP149"/>
  <c r="AO149"/>
  <c r="AN149"/>
  <c r="AM149"/>
  <c r="AL149"/>
  <c r="AK149"/>
  <c r="AJ149"/>
  <c r="AI149"/>
  <c r="AH149"/>
  <c r="AG149"/>
  <c r="AF149"/>
  <c r="AE149"/>
  <c r="AD149"/>
  <c r="AC149"/>
  <c r="AB149"/>
  <c r="AA149"/>
  <c r="Z149"/>
  <c r="Y149"/>
  <c r="X149"/>
  <c r="W149"/>
  <c r="V149"/>
  <c r="U149"/>
  <c r="T149"/>
  <c r="S149"/>
  <c r="R149"/>
  <c r="Q149"/>
  <c r="O149"/>
  <c r="N149"/>
  <c r="M149"/>
  <c r="L149"/>
  <c r="K149"/>
  <c r="J149"/>
  <c r="I149"/>
  <c r="H149"/>
  <c r="F149"/>
  <c r="AP147"/>
  <c r="AO147"/>
  <c r="AN147"/>
  <c r="AM147"/>
  <c r="AL147"/>
  <c r="AK147"/>
  <c r="AJ147"/>
  <c r="AI147"/>
  <c r="AH147"/>
  <c r="AG147"/>
  <c r="AF147"/>
  <c r="AE147"/>
  <c r="AD147"/>
  <c r="AC147"/>
  <c r="AB147"/>
  <c r="AA147"/>
  <c r="Z147"/>
  <c r="Y147"/>
  <c r="X147"/>
  <c r="W147"/>
  <c r="S147"/>
  <c r="R147"/>
  <c r="Q147"/>
  <c r="O147"/>
  <c r="N147"/>
  <c r="M147"/>
  <c r="L147"/>
  <c r="K147"/>
  <c r="J147"/>
  <c r="I147"/>
  <c r="H147"/>
  <c r="AP145"/>
  <c r="AO145"/>
  <c r="AN145"/>
  <c r="AM145"/>
  <c r="AL145"/>
  <c r="AK145"/>
  <c r="AJ145"/>
  <c r="AI145"/>
  <c r="AH145"/>
  <c r="AG145"/>
  <c r="AF145"/>
  <c r="AE145"/>
  <c r="AD145"/>
  <c r="AC145"/>
  <c r="AB145"/>
  <c r="AA145"/>
  <c r="Z145"/>
  <c r="Y145"/>
  <c r="X145"/>
  <c r="W145"/>
  <c r="V145"/>
  <c r="U145"/>
  <c r="T145"/>
  <c r="S145"/>
  <c r="R145"/>
  <c r="Q145"/>
  <c r="P145"/>
  <c r="O145"/>
  <c r="N145"/>
  <c r="M145"/>
  <c r="L145"/>
  <c r="K145"/>
  <c r="J145"/>
  <c r="I145"/>
  <c r="H145"/>
  <c r="F145"/>
  <c r="E145"/>
  <c r="AP143"/>
  <c r="AO143"/>
  <c r="AN143"/>
  <c r="AM143"/>
  <c r="AL143"/>
  <c r="AK143"/>
  <c r="AJ143"/>
  <c r="AI143"/>
  <c r="AH143"/>
  <c r="AG143"/>
  <c r="AF143"/>
  <c r="AE143"/>
  <c r="AD143"/>
  <c r="AC143"/>
  <c r="AB143"/>
  <c r="AA143"/>
  <c r="Z143"/>
  <c r="Y143"/>
  <c r="X143"/>
  <c r="W143"/>
  <c r="V143"/>
  <c r="U143"/>
  <c r="T143"/>
  <c r="S143"/>
  <c r="R143"/>
  <c r="P143"/>
  <c r="O143"/>
  <c r="N143"/>
  <c r="L143"/>
  <c r="K143"/>
  <c r="J143"/>
  <c r="I143"/>
  <c r="H143"/>
  <c r="F143"/>
  <c r="Y141"/>
  <c r="X141"/>
  <c r="W141"/>
  <c r="V141"/>
  <c r="U141"/>
  <c r="T141"/>
  <c r="R141"/>
  <c r="S141" s="1"/>
  <c r="Q141"/>
  <c r="P141"/>
  <c r="O141"/>
  <c r="N141"/>
  <c r="M141"/>
  <c r="L141"/>
  <c r="K141"/>
  <c r="J141"/>
  <c r="I141"/>
  <c r="H141"/>
  <c r="F141"/>
  <c r="AP141"/>
  <c r="AO141"/>
  <c r="AN141"/>
  <c r="AM141"/>
  <c r="AL141"/>
  <c r="AK141"/>
  <c r="AJ141"/>
  <c r="AI141"/>
  <c r="AH141"/>
  <c r="AG141"/>
  <c r="AF141"/>
  <c r="AE141"/>
  <c r="AD141"/>
  <c r="AC141"/>
  <c r="AB141"/>
  <c r="AA141"/>
  <c r="AF132"/>
  <c r="AP132"/>
  <c r="AO132"/>
  <c r="AN132"/>
  <c r="AM132"/>
  <c r="AL132"/>
  <c r="AK132"/>
  <c r="AJ132"/>
  <c r="AI132"/>
  <c r="AH132"/>
  <c r="AG132"/>
  <c r="AE132"/>
  <c r="AD132"/>
  <c r="AC132"/>
  <c r="AB132"/>
  <c r="AA132"/>
  <c r="Z132"/>
  <c r="Y132"/>
  <c r="X132"/>
  <c r="W132"/>
  <c r="V132"/>
  <c r="U132"/>
  <c r="T132"/>
  <c r="S132"/>
  <c r="R132"/>
  <c r="Q132"/>
  <c r="O132"/>
  <c r="N132"/>
  <c r="M132"/>
  <c r="L132"/>
  <c r="K132"/>
  <c r="J132"/>
  <c r="I132"/>
  <c r="H132"/>
  <c r="E132"/>
  <c r="G132" s="1"/>
  <c r="AQ128"/>
  <c r="AP128"/>
  <c r="AN128"/>
  <c r="AM128"/>
  <c r="AL128"/>
  <c r="AK128"/>
  <c r="AJ128"/>
  <c r="AI128"/>
  <c r="AH128"/>
  <c r="AG128"/>
  <c r="AF128"/>
  <c r="AE128"/>
  <c r="AD128"/>
  <c r="AC128"/>
  <c r="AB128"/>
  <c r="AA128"/>
  <c r="Z128"/>
  <c r="Y128"/>
  <c r="X128"/>
  <c r="W128"/>
  <c r="U128"/>
  <c r="V128" s="1"/>
  <c r="T128"/>
  <c r="S128"/>
  <c r="R128"/>
  <c r="Q128"/>
  <c r="O128"/>
  <c r="N128"/>
  <c r="M128"/>
  <c r="L128"/>
  <c r="K128"/>
  <c r="J128"/>
  <c r="I128"/>
  <c r="H128"/>
  <c r="E128"/>
  <c r="AP130"/>
  <c r="AN130"/>
  <c r="AM130"/>
  <c r="AL130"/>
  <c r="AK130"/>
  <c r="AJ130"/>
  <c r="AI130"/>
  <c r="AH130"/>
  <c r="AG130"/>
  <c r="AF130"/>
  <c r="AE130"/>
  <c r="AD130"/>
  <c r="AC130"/>
  <c r="AB130"/>
  <c r="AA130"/>
  <c r="Z130"/>
  <c r="Y130"/>
  <c r="X130"/>
  <c r="R130"/>
  <c r="S130" s="1"/>
  <c r="Q130"/>
  <c r="P130"/>
  <c r="O130"/>
  <c r="N130"/>
  <c r="M130"/>
  <c r="L130"/>
  <c r="K130"/>
  <c r="J130"/>
  <c r="I130"/>
  <c r="H130"/>
  <c r="F130"/>
  <c r="E98"/>
  <c r="AO98" s="1"/>
  <c r="E16"/>
  <c r="E15" s="1"/>
  <c r="AO67"/>
  <c r="AO65"/>
  <c r="AO63"/>
  <c r="AO61"/>
  <c r="AO59"/>
  <c r="AO57"/>
  <c r="AO55"/>
  <c r="AO53"/>
  <c r="AO52"/>
  <c r="AO51" s="1"/>
  <c r="E52"/>
  <c r="E51" s="1"/>
  <c r="E67"/>
  <c r="G67" s="1"/>
  <c r="E65"/>
  <c r="G65" s="1"/>
  <c r="E63"/>
  <c r="G63" s="1"/>
  <c r="E61"/>
  <c r="G61" s="1"/>
  <c r="E59"/>
  <c r="G59" s="1"/>
  <c r="E57"/>
  <c r="G57" s="1"/>
  <c r="E55"/>
  <c r="G55" s="1"/>
  <c r="E53"/>
  <c r="G68"/>
  <c r="G66"/>
  <c r="G64"/>
  <c r="G62"/>
  <c r="G60"/>
  <c r="G58"/>
  <c r="G56"/>
  <c r="X211" l="1"/>
  <c r="Y126"/>
  <c r="AO95"/>
  <c r="G98"/>
  <c r="J18"/>
  <c r="AB18"/>
  <c r="AN18"/>
  <c r="P128"/>
  <c r="P132"/>
  <c r="P147"/>
  <c r="M143"/>
  <c r="G149"/>
  <c r="P149"/>
  <c r="O211"/>
  <c r="P126"/>
  <c r="P211" s="1"/>
  <c r="M211"/>
  <c r="E169"/>
  <c r="K18"/>
  <c r="O18"/>
  <c r="S18"/>
  <c r="AD18"/>
  <c r="AP18"/>
  <c r="I18"/>
  <c r="M18"/>
  <c r="Q18"/>
  <c r="U18"/>
  <c r="AA18"/>
  <c r="AG18"/>
  <c r="AM18"/>
  <c r="H18"/>
  <c r="L18"/>
  <c r="P18"/>
  <c r="T18"/>
  <c r="Y18"/>
  <c r="AE18"/>
  <c r="AK18"/>
  <c r="AQ18"/>
  <c r="I212"/>
  <c r="Q126"/>
  <c r="Q211" s="1"/>
  <c r="AG212"/>
  <c r="AK212"/>
  <c r="AK24" s="1"/>
  <c r="AK21" s="1"/>
  <c r="G168"/>
  <c r="G167" s="1"/>
  <c r="AL126"/>
  <c r="AL211" s="1"/>
  <c r="AD24"/>
  <c r="AD21" s="1"/>
  <c r="AD13"/>
  <c r="AD10" s="1"/>
  <c r="X18"/>
  <c r="AJ18"/>
  <c r="E177"/>
  <c r="AA24"/>
  <c r="AA21" s="1"/>
  <c r="AA13"/>
  <c r="AA10" s="1"/>
  <c r="S24"/>
  <c r="S21" s="1"/>
  <c r="AO15"/>
  <c r="F18"/>
  <c r="N18"/>
  <c r="R18"/>
  <c r="V18"/>
  <c r="AH18"/>
  <c r="AH212"/>
  <c r="AH231" s="1"/>
  <c r="AH229" s="1"/>
  <c r="AP212"/>
  <c r="AP231" s="1"/>
  <c r="AP229" s="1"/>
  <c r="Y211"/>
  <c r="AC126"/>
  <c r="AC211" s="1"/>
  <c r="N212"/>
  <c r="N231" s="1"/>
  <c r="N229" s="1"/>
  <c r="R212"/>
  <c r="R231" s="1"/>
  <c r="W212"/>
  <c r="W231" s="1"/>
  <c r="AE212"/>
  <c r="AE231" s="1"/>
  <c r="AE229" s="1"/>
  <c r="AA126"/>
  <c r="AA211" s="1"/>
  <c r="J212"/>
  <c r="J231" s="1"/>
  <c r="J229" s="1"/>
  <c r="E163"/>
  <c r="G163" s="1"/>
  <c r="AI126"/>
  <c r="AI211" s="1"/>
  <c r="O212"/>
  <c r="O231" s="1"/>
  <c r="AD126"/>
  <c r="AD211" s="1"/>
  <c r="AM212"/>
  <c r="AM231" s="1"/>
  <c r="AM229" s="1"/>
  <c r="E171"/>
  <c r="G171" s="1"/>
  <c r="K212"/>
  <c r="K231" s="1"/>
  <c r="K229" s="1"/>
  <c r="AF126"/>
  <c r="AF211" s="1"/>
  <c r="H212"/>
  <c r="H231" s="1"/>
  <c r="H229" s="1"/>
  <c r="L212"/>
  <c r="P212"/>
  <c r="X212"/>
  <c r="X231" s="1"/>
  <c r="AB212"/>
  <c r="AB231" s="1"/>
  <c r="AB229" s="1"/>
  <c r="AJ212"/>
  <c r="AJ231" s="1"/>
  <c r="AJ229" s="1"/>
  <c r="AN212"/>
  <c r="AN231" s="1"/>
  <c r="AN229" s="1"/>
  <c r="G170"/>
  <c r="G169" s="1"/>
  <c r="G176"/>
  <c r="G175" s="1"/>
  <c r="AO96" l="1"/>
  <c r="X229"/>
  <c r="Y231"/>
  <c r="Y229" s="1"/>
  <c r="R229"/>
  <c r="S231"/>
  <c r="S229" s="1"/>
  <c r="L231"/>
  <c r="M212"/>
  <c r="O229"/>
  <c r="P229" s="1"/>
  <c r="P231"/>
  <c r="I24"/>
  <c r="I21" s="1"/>
  <c r="I231"/>
  <c r="I229" s="1"/>
  <c r="AK13"/>
  <c r="AK10" s="1"/>
  <c r="AK231"/>
  <c r="AK229" s="1"/>
  <c r="AG13"/>
  <c r="AG10" s="1"/>
  <c r="AG231"/>
  <c r="AG229" s="1"/>
  <c r="I13"/>
  <c r="I10" s="1"/>
  <c r="AG24"/>
  <c r="AG21" s="1"/>
  <c r="AH24"/>
  <c r="AH21" s="1"/>
  <c r="AH13"/>
  <c r="AH10" s="1"/>
  <c r="AJ24"/>
  <c r="AJ21" s="1"/>
  <c r="AJ13"/>
  <c r="AJ10" s="1"/>
  <c r="P24"/>
  <c r="P13"/>
  <c r="AE24"/>
  <c r="AE21" s="1"/>
  <c r="AE13"/>
  <c r="AE10" s="1"/>
  <c r="AM24"/>
  <c r="AM21" s="1"/>
  <c r="AM13"/>
  <c r="AM10" s="1"/>
  <c r="AN24"/>
  <c r="AN21" s="1"/>
  <c r="AN13"/>
  <c r="AN10" s="1"/>
  <c r="L24"/>
  <c r="L21" s="1"/>
  <c r="L13"/>
  <c r="O24"/>
  <c r="O21" s="1"/>
  <c r="O13"/>
  <c r="O10" s="1"/>
  <c r="J24"/>
  <c r="J21" s="1"/>
  <c r="J13"/>
  <c r="J10" s="1"/>
  <c r="R24"/>
  <c r="R21" s="1"/>
  <c r="R13"/>
  <c r="AP24"/>
  <c r="AP21" s="1"/>
  <c r="AP13"/>
  <c r="AP10" s="1"/>
  <c r="AF212"/>
  <c r="AF231" s="1"/>
  <c r="R10" l="1"/>
  <c r="L10"/>
  <c r="M24"/>
  <c r="M21" s="1"/>
  <c r="L229"/>
  <c r="M229" s="1"/>
  <c r="M231"/>
  <c r="G54"/>
  <c r="G53"/>
  <c r="G52"/>
  <c r="AO116"/>
  <c r="AO112"/>
  <c r="AO110"/>
  <c r="AO121"/>
  <c r="AO226" s="1"/>
  <c r="AO108"/>
  <c r="AO120" s="1"/>
  <c r="AO225" s="1"/>
  <c r="AO119"/>
  <c r="AO224" s="1"/>
  <c r="E109"/>
  <c r="E108"/>
  <c r="E119"/>
  <c r="E224" s="1"/>
  <c r="E112"/>
  <c r="E110"/>
  <c r="AL78"/>
  <c r="AL219" s="1"/>
  <c r="AL77"/>
  <c r="AL76"/>
  <c r="AI78"/>
  <c r="AI219" s="1"/>
  <c r="AI77"/>
  <c r="AI76"/>
  <c r="AF78"/>
  <c r="AF219" s="1"/>
  <c r="AF77"/>
  <c r="AF76"/>
  <c r="AC78"/>
  <c r="AC219" s="1"/>
  <c r="AC77"/>
  <c r="AC76"/>
  <c r="Z78"/>
  <c r="Z219" s="1"/>
  <c r="Z77"/>
  <c r="Z76"/>
  <c r="W78"/>
  <c r="W77"/>
  <c r="W76"/>
  <c r="X76" s="1"/>
  <c r="T78"/>
  <c r="T219" s="1"/>
  <c r="T77"/>
  <c r="T76"/>
  <c r="Q78"/>
  <c r="Q219" s="1"/>
  <c r="Q77"/>
  <c r="Q76"/>
  <c r="N78"/>
  <c r="N219" s="1"/>
  <c r="N77"/>
  <c r="N76"/>
  <c r="K78"/>
  <c r="K219" s="1"/>
  <c r="K77"/>
  <c r="K76"/>
  <c r="H78"/>
  <c r="H219" s="1"/>
  <c r="H77"/>
  <c r="H76"/>
  <c r="W95"/>
  <c r="W20" s="1"/>
  <c r="W94"/>
  <c r="Z95"/>
  <c r="Z20" s="1"/>
  <c r="Z94"/>
  <c r="AC230"/>
  <c r="AC229" s="1"/>
  <c r="AF95"/>
  <c r="AF20" s="1"/>
  <c r="AF94"/>
  <c r="AI95"/>
  <c r="AI20" s="1"/>
  <c r="AI94"/>
  <c r="AL95"/>
  <c r="AL20" s="1"/>
  <c r="AL94"/>
  <c r="AF96"/>
  <c r="AF93" s="1"/>
  <c r="AL96"/>
  <c r="AL93" s="1"/>
  <c r="AI96"/>
  <c r="AI93" s="1"/>
  <c r="AC96"/>
  <c r="AC93" s="1"/>
  <c r="Z96"/>
  <c r="Z93" s="1"/>
  <c r="W96"/>
  <c r="E121" l="1"/>
  <c r="E226" s="1"/>
  <c r="G109"/>
  <c r="E120"/>
  <c r="E225" s="1"/>
  <c r="G108"/>
  <c r="Y76"/>
  <c r="X99"/>
  <c r="X217"/>
  <c r="W219"/>
  <c r="X78"/>
  <c r="W101"/>
  <c r="K99"/>
  <c r="K217"/>
  <c r="N23"/>
  <c r="N100"/>
  <c r="N12" s="1"/>
  <c r="N218"/>
  <c r="W99"/>
  <c r="W217"/>
  <c r="Z23"/>
  <c r="Z218"/>
  <c r="AI99"/>
  <c r="AI217"/>
  <c r="AL23"/>
  <c r="AL218"/>
  <c r="AF19"/>
  <c r="AF18" s="1"/>
  <c r="AF230"/>
  <c r="AF229" s="1"/>
  <c r="Z19"/>
  <c r="Z18" s="1"/>
  <c r="Z230"/>
  <c r="K23"/>
  <c r="K218"/>
  <c r="T99"/>
  <c r="T217"/>
  <c r="AI23"/>
  <c r="AI218"/>
  <c r="H23"/>
  <c r="H218"/>
  <c r="T23"/>
  <c r="T218"/>
  <c r="AC99"/>
  <c r="AC217"/>
  <c r="AI19"/>
  <c r="AI18" s="1"/>
  <c r="AI230"/>
  <c r="AI229" s="1"/>
  <c r="W19"/>
  <c r="W18" s="1"/>
  <c r="W230"/>
  <c r="W229" s="1"/>
  <c r="N99"/>
  <c r="N217"/>
  <c r="Q23"/>
  <c r="Q218"/>
  <c r="Z217"/>
  <c r="AC23"/>
  <c r="AC218"/>
  <c r="AL99"/>
  <c r="AL217"/>
  <c r="AL19"/>
  <c r="AL230"/>
  <c r="AL229" s="1"/>
  <c r="H99"/>
  <c r="H217"/>
  <c r="W23"/>
  <c r="W218"/>
  <c r="AF99"/>
  <c r="AF217"/>
  <c r="Q99"/>
  <c r="Q217"/>
  <c r="AF23"/>
  <c r="AF218"/>
  <c r="AL18"/>
  <c r="T101"/>
  <c r="AF24"/>
  <c r="AF101"/>
  <c r="AF13" s="1"/>
  <c r="AO22"/>
  <c r="AO11"/>
  <c r="Q24"/>
  <c r="Q101"/>
  <c r="Q13" s="1"/>
  <c r="AC24"/>
  <c r="AC101"/>
  <c r="AC13" s="1"/>
  <c r="N24"/>
  <c r="N101"/>
  <c r="N13" s="1"/>
  <c r="N10" s="1"/>
  <c r="P10" s="1"/>
  <c r="AL24"/>
  <c r="AL21" s="1"/>
  <c r="AL101"/>
  <c r="AL13" s="1"/>
  <c r="H24"/>
  <c r="H101"/>
  <c r="H13" s="1"/>
  <c r="H10" s="1"/>
  <c r="Z101"/>
  <c r="K24"/>
  <c r="K21" s="1"/>
  <c r="K101"/>
  <c r="K13" s="1"/>
  <c r="W24"/>
  <c r="W21" s="1"/>
  <c r="W13"/>
  <c r="AI24"/>
  <c r="AI21" s="1"/>
  <c r="AI101"/>
  <c r="AI13" s="1"/>
  <c r="AC20"/>
  <c r="AC100"/>
  <c r="AC12" s="1"/>
  <c r="AC19"/>
  <c r="E22"/>
  <c r="E11"/>
  <c r="G51"/>
  <c r="AO106"/>
  <c r="AO118" s="1"/>
  <c r="AO223" s="1"/>
  <c r="AL100"/>
  <c r="AL12" s="1"/>
  <c r="Z100"/>
  <c r="Z12" s="1"/>
  <c r="AI100"/>
  <c r="AI12" s="1"/>
  <c r="AF100"/>
  <c r="AF12" s="1"/>
  <c r="W100"/>
  <c r="W12" s="1"/>
  <c r="Y78" l="1"/>
  <c r="X101"/>
  <c r="X13" s="1"/>
  <c r="X219"/>
  <c r="X24"/>
  <c r="X21" s="1"/>
  <c r="Y99"/>
  <c r="Y217"/>
  <c r="Q10"/>
  <c r="S10" s="1"/>
  <c r="S13"/>
  <c r="Q21"/>
  <c r="H21"/>
  <c r="K10"/>
  <c r="M13"/>
  <c r="M10" s="1"/>
  <c r="AC21"/>
  <c r="N21"/>
  <c r="P21" s="1"/>
  <c r="AF21"/>
  <c r="AL10"/>
  <c r="AC10"/>
  <c r="AF10"/>
  <c r="W10"/>
  <c r="AI10"/>
  <c r="AC18"/>
  <c r="AO20"/>
  <c r="AO94"/>
  <c r="AO93"/>
  <c r="AO87"/>
  <c r="AO84"/>
  <c r="AO83"/>
  <c r="E77"/>
  <c r="E218" s="1"/>
  <c r="E87"/>
  <c r="G87" s="1"/>
  <c r="E94"/>
  <c r="E230" s="1"/>
  <c r="G230" s="1"/>
  <c r="E95"/>
  <c r="G95" s="1"/>
  <c r="E96"/>
  <c r="G96" s="1"/>
  <c r="X10" l="1"/>
  <c r="Y10" s="1"/>
  <c r="Y13"/>
  <c r="Y219"/>
  <c r="Y101"/>
  <c r="Y24"/>
  <c r="Y21" s="1"/>
  <c r="E20"/>
  <c r="AO19"/>
  <c r="AO230"/>
  <c r="E228"/>
  <c r="G228" s="1"/>
  <c r="G86"/>
  <c r="AO85"/>
  <c r="AO228"/>
  <c r="E19"/>
  <c r="E85"/>
  <c r="AO18"/>
  <c r="AO82"/>
  <c r="AO77"/>
  <c r="AO218" s="1"/>
  <c r="E100"/>
  <c r="G100" s="1"/>
  <c r="E93"/>
  <c r="G93" s="1"/>
  <c r="E82"/>
  <c r="E18" l="1"/>
  <c r="E227"/>
  <c r="G227" s="1"/>
  <c r="G85"/>
  <c r="G20"/>
  <c r="G18" s="1"/>
  <c r="AO227"/>
  <c r="AO100"/>
  <c r="AO48"/>
  <c r="AO45"/>
  <c r="AO42"/>
  <c r="AO39"/>
  <c r="AO38"/>
  <c r="AO37"/>
  <c r="AO28" s="1"/>
  <c r="AO33"/>
  <c r="AO30"/>
  <c r="E33"/>
  <c r="E30"/>
  <c r="E37"/>
  <c r="E38"/>
  <c r="G50"/>
  <c r="G49"/>
  <c r="E48"/>
  <c r="G47"/>
  <c r="G46"/>
  <c r="E45"/>
  <c r="G44"/>
  <c r="G43"/>
  <c r="E42"/>
  <c r="E29" l="1"/>
  <c r="E71" s="1"/>
  <c r="E222" s="1"/>
  <c r="AO29"/>
  <c r="AO27" s="1"/>
  <c r="AO69" s="1"/>
  <c r="AO220" s="1"/>
  <c r="AO36"/>
  <c r="E36"/>
  <c r="E28"/>
  <c r="G48"/>
  <c r="G45"/>
  <c r="G42"/>
  <c r="AO71" l="1"/>
  <c r="AO222" s="1"/>
  <c r="AO70"/>
  <c r="AO221" s="1"/>
  <c r="E70"/>
  <c r="E221" s="1"/>
  <c r="E27"/>
  <c r="AO23" l="1"/>
  <c r="AO12"/>
  <c r="E23"/>
  <c r="E12"/>
  <c r="G12" s="1"/>
  <c r="E151" l="1"/>
  <c r="E155"/>
  <c r="E153"/>
  <c r="G151" l="1"/>
  <c r="G153"/>
  <c r="G155"/>
  <c r="E143" l="1"/>
  <c r="G143" s="1"/>
  <c r="G146" l="1"/>
  <c r="G145" s="1"/>
  <c r="F140" l="1"/>
  <c r="F139"/>
  <c r="F138"/>
  <c r="F137"/>
  <c r="F136"/>
  <c r="F135"/>
  <c r="Z112"/>
  <c r="AA115"/>
  <c r="AA114"/>
  <c r="AA113"/>
  <c r="F128" l="1"/>
  <c r="G128" s="1"/>
  <c r="AA112"/>
  <c r="E106" l="1"/>
  <c r="G106" s="1"/>
  <c r="E118" l="1"/>
  <c r="E223" s="1"/>
  <c r="K134" l="1"/>
  <c r="L134"/>
  <c r="Q134"/>
  <c r="R134"/>
  <c r="T134"/>
  <c r="U134"/>
  <c r="W134"/>
  <c r="X134"/>
  <c r="Z134"/>
  <c r="AA134"/>
  <c r="AB134"/>
  <c r="AC134"/>
  <c r="AD134"/>
  <c r="AF134"/>
  <c r="AG134"/>
  <c r="AH134"/>
  <c r="AI134"/>
  <c r="AJ134"/>
  <c r="AL134"/>
  <c r="AM134"/>
  <c r="E135"/>
  <c r="E136"/>
  <c r="G137"/>
  <c r="S137"/>
  <c r="AE137"/>
  <c r="E138"/>
  <c r="E139"/>
  <c r="E140"/>
  <c r="F134" l="1"/>
  <c r="AE134"/>
  <c r="E134"/>
  <c r="S134"/>
  <c r="G134" l="1"/>
  <c r="G71" l="1"/>
  <c r="G222" s="1"/>
  <c r="G40"/>
  <c r="E39"/>
  <c r="G41" l="1"/>
  <c r="G39"/>
  <c r="AQ29"/>
  <c r="E116" l="1"/>
  <c r="G114"/>
  <c r="G111"/>
  <c r="G113" l="1"/>
  <c r="G117" l="1"/>
  <c r="G116"/>
  <c r="G38" l="1"/>
  <c r="G37"/>
  <c r="G36"/>
  <c r="G35"/>
  <c r="G34"/>
  <c r="G33"/>
  <c r="G32"/>
  <c r="G31"/>
  <c r="G30"/>
  <c r="G110"/>
  <c r="G119" l="1"/>
  <c r="G224" s="1"/>
  <c r="G22" l="1"/>
  <c r="G11"/>
  <c r="G29" l="1"/>
  <c r="G120" l="1"/>
  <c r="G225" s="1"/>
  <c r="H25" i="3" l="1"/>
  <c r="E25"/>
  <c r="D23"/>
  <c r="K8" i="2"/>
  <c r="Z8"/>
  <c r="Y9"/>
  <c r="B24" i="8"/>
  <c r="D23"/>
  <c r="C22" s="1"/>
  <c r="D22" s="1"/>
  <c r="D21"/>
  <c r="D20"/>
  <c r="D18"/>
  <c r="C17" s="1"/>
  <c r="D17" s="1"/>
  <c r="D16"/>
  <c r="D15"/>
  <c r="D13"/>
  <c r="D12"/>
  <c r="C11" s="1"/>
  <c r="D11" s="1"/>
  <c r="D10"/>
  <c r="D9"/>
  <c r="D7"/>
  <c r="D6"/>
  <c r="C5" s="1"/>
  <c r="AD8" i="2"/>
  <c r="AO8"/>
  <c r="K6"/>
  <c r="AD9"/>
  <c r="AQ9"/>
  <c r="K9"/>
  <c r="Z5"/>
  <c r="U8"/>
  <c r="AO9"/>
  <c r="R7"/>
  <c r="AJ9"/>
  <c r="AU8"/>
  <c r="H8"/>
  <c r="AO5"/>
  <c r="E7"/>
  <c r="AN6"/>
  <c r="AR7"/>
  <c r="N7"/>
  <c r="AJ7"/>
  <c r="H5"/>
  <c r="AE9"/>
  <c r="AO6"/>
  <c r="AI5"/>
  <c r="AO7"/>
  <c r="AS9"/>
  <c r="N5"/>
  <c r="R9"/>
  <c r="V6"/>
  <c r="M7"/>
  <c r="AS5"/>
  <c r="AJ5"/>
  <c r="AQ8"/>
  <c r="Y8"/>
  <c r="M8"/>
  <c r="AV8"/>
  <c r="G8"/>
  <c r="N9"/>
  <c r="H6"/>
  <c r="AG7"/>
  <c r="W8"/>
  <c r="AD5"/>
  <c r="AH8"/>
  <c r="Q9"/>
  <c r="AR8"/>
  <c r="AQ7"/>
  <c r="AF6"/>
  <c r="W7"/>
  <c r="W9"/>
  <c r="X5"/>
  <c r="AG6"/>
  <c r="X9"/>
  <c r="AR5"/>
  <c r="AF5"/>
  <c r="AJ6"/>
  <c r="V5"/>
  <c r="M6"/>
  <c r="M9"/>
  <c r="O9"/>
  <c r="E5"/>
  <c r="J7"/>
  <c r="L7"/>
  <c r="U9"/>
  <c r="L6"/>
  <c r="J6"/>
  <c r="O7"/>
  <c r="Y5"/>
  <c r="M5"/>
  <c r="AG5"/>
  <c r="AK6"/>
  <c r="AK8"/>
  <c r="AI8"/>
  <c r="AH6"/>
  <c r="AN5"/>
  <c r="AP5"/>
  <c r="AV5"/>
  <c r="AT5"/>
  <c r="V8"/>
  <c r="S7"/>
  <c r="AV6"/>
  <c r="AT6"/>
  <c r="AG9"/>
  <c r="AP6"/>
  <c r="AP8"/>
  <c r="AN8"/>
  <c r="W6"/>
  <c r="U6"/>
  <c r="S5"/>
  <c r="S9"/>
  <c r="D6"/>
  <c r="AC5"/>
  <c r="AE5"/>
  <c r="J8"/>
  <c r="L8"/>
  <c r="AJ8"/>
  <c r="T9"/>
  <c r="U7"/>
  <c r="K7"/>
  <c r="J9"/>
  <c r="L9"/>
  <c r="AB9"/>
  <c r="AM9"/>
  <c r="D9"/>
  <c r="F9"/>
  <c r="AN7"/>
  <c r="AP7"/>
  <c r="AT7"/>
  <c r="AV7"/>
  <c r="AH7"/>
  <c r="O8"/>
  <c r="W5"/>
  <c r="U5"/>
  <c r="AJ3"/>
  <c r="S6"/>
  <c r="AK5"/>
  <c r="F5"/>
  <c r="AD7"/>
  <c r="AD3"/>
  <c r="AI6"/>
  <c r="V7"/>
  <c r="G5"/>
  <c r="G9"/>
  <c r="Y6"/>
  <c r="AC7"/>
  <c r="N6"/>
  <c r="I7"/>
  <c r="AU9"/>
  <c r="AU5"/>
  <c r="I5"/>
  <c r="M3"/>
  <c r="AS7"/>
  <c r="AK7"/>
  <c r="AI7"/>
  <c r="F8"/>
  <c r="AB8"/>
  <c r="D8"/>
  <c r="Q8"/>
  <c r="AM8"/>
  <c r="AC8"/>
  <c r="AE8"/>
  <c r="N8"/>
  <c r="D7"/>
  <c r="F7"/>
  <c r="J5"/>
  <c r="J3"/>
  <c r="T5"/>
  <c r="R5"/>
  <c r="H9"/>
  <c r="AA9"/>
  <c r="I9"/>
  <c r="X7"/>
  <c r="L5"/>
  <c r="AH5"/>
  <c r="AS8"/>
  <c r="Z9"/>
  <c r="O5"/>
  <c r="AN3"/>
  <c r="X6"/>
  <c r="AF7"/>
  <c r="AO3"/>
  <c r="AV9"/>
  <c r="U3"/>
  <c r="AT8"/>
  <c r="AC9"/>
  <c r="AF8"/>
  <c r="O6"/>
  <c r="I8"/>
  <c r="K3"/>
  <c r="AQ5"/>
  <c r="T7"/>
  <c r="AQ3"/>
  <c r="AS6"/>
  <c r="AQ6"/>
  <c r="G6"/>
  <c r="I6"/>
  <c r="AC6"/>
  <c r="R6"/>
  <c r="T6"/>
  <c r="AE6"/>
  <c r="K5"/>
  <c r="AE7"/>
  <c r="E9"/>
  <c r="S8"/>
  <c r="AR9"/>
  <c r="AM5"/>
  <c r="AA5"/>
  <c r="E6"/>
  <c r="F6"/>
  <c r="X8"/>
  <c r="AD6"/>
  <c r="Q5"/>
  <c r="D3"/>
  <c r="AB5"/>
  <c r="AR6"/>
  <c r="G7"/>
  <c r="V9"/>
  <c r="T8"/>
  <c r="R8"/>
  <c r="E8"/>
  <c r="AG8"/>
  <c r="P8"/>
  <c r="H7"/>
  <c r="D5"/>
  <c r="E3"/>
  <c r="Z7"/>
  <c r="AL9"/>
  <c r="P9"/>
  <c r="P5"/>
  <c r="L3"/>
  <c r="X3"/>
  <c r="AK9"/>
  <c r="AI9"/>
  <c r="AT9"/>
  <c r="Z6"/>
  <c r="AP9"/>
  <c r="AN9"/>
  <c r="AS3"/>
  <c r="AL5"/>
  <c r="AI3"/>
  <c r="AK3"/>
  <c r="AP3"/>
  <c r="Y7"/>
  <c r="AE3"/>
  <c r="AC3"/>
  <c r="AH9"/>
  <c r="AF9"/>
  <c r="AF3"/>
  <c r="P6"/>
  <c r="Q6"/>
  <c r="V3"/>
  <c r="W3"/>
  <c r="F3"/>
  <c r="R3"/>
  <c r="T3"/>
  <c r="I3"/>
  <c r="G3"/>
  <c r="H3"/>
  <c r="P7"/>
  <c r="Q7"/>
  <c r="S3"/>
  <c r="N3"/>
  <c r="O3"/>
  <c r="AG3"/>
  <c r="AR3"/>
  <c r="AT3"/>
  <c r="AV3"/>
  <c r="AH3"/>
  <c r="Z3"/>
  <c r="Y3"/>
  <c r="AB6"/>
  <c r="AA6"/>
  <c r="AA8"/>
  <c r="AL8"/>
  <c r="P3"/>
  <c r="Q3"/>
  <c r="AB7"/>
  <c r="AA7"/>
  <c r="AM6"/>
  <c r="AL6"/>
  <c r="AL7"/>
  <c r="AM7"/>
  <c r="AB3"/>
  <c r="AA3"/>
  <c r="AM3"/>
  <c r="AL3"/>
  <c r="AU7"/>
  <c r="AU6"/>
  <c r="AU3"/>
  <c r="C8" i="8" l="1"/>
  <c r="D8" s="1"/>
  <c r="C14"/>
  <c r="D14" s="1"/>
  <c r="C19"/>
  <c r="D19" s="1"/>
  <c r="D5"/>
  <c r="C24" l="1"/>
  <c r="D24"/>
  <c r="G115" i="13" l="1"/>
  <c r="G112"/>
  <c r="G121" l="1"/>
  <c r="G226" s="1"/>
  <c r="G118"/>
  <c r="G223" s="1"/>
  <c r="AQ27" l="1"/>
  <c r="G70" l="1"/>
  <c r="G221" s="1"/>
  <c r="G23" l="1"/>
  <c r="G27"/>
  <c r="E69"/>
  <c r="E220" s="1"/>
  <c r="G69" l="1"/>
  <c r="G220" s="1"/>
  <c r="E147" l="1"/>
  <c r="G131" l="1"/>
  <c r="E130"/>
  <c r="G130" s="1"/>
  <c r="AO131"/>
  <c r="AQ131" l="1"/>
  <c r="AQ130" s="1"/>
  <c r="AO130"/>
  <c r="AQ127" l="1"/>
  <c r="AQ212" s="1"/>
  <c r="AQ231" s="1"/>
  <c r="AQ229" s="1"/>
  <c r="AQ13" l="1"/>
  <c r="AQ10" s="1"/>
  <c r="AQ24"/>
  <c r="AQ21" s="1"/>
  <c r="Z141"/>
  <c r="Z126"/>
  <c r="Z211" s="1"/>
  <c r="E141"/>
  <c r="Z212" l="1"/>
  <c r="G142"/>
  <c r="G141" s="1"/>
  <c r="Z13" l="1"/>
  <c r="Z10" s="1"/>
  <c r="Z24"/>
  <c r="Z21" s="1"/>
  <c r="Z231"/>
  <c r="Z229" s="1"/>
  <c r="G148" l="1"/>
  <c r="F147"/>
  <c r="G147" s="1"/>
  <c r="T147"/>
  <c r="T127" l="1"/>
  <c r="T126" s="1"/>
  <c r="T211" s="1"/>
  <c r="F212"/>
  <c r="F24" s="1"/>
  <c r="F21" s="1"/>
  <c r="F126"/>
  <c r="F231" l="1"/>
  <c r="F229" s="1"/>
  <c r="F211"/>
  <c r="F13"/>
  <c r="F10" s="1"/>
  <c r="T212"/>
  <c r="T13" s="1"/>
  <c r="U147"/>
  <c r="U127"/>
  <c r="V148"/>
  <c r="T10" l="1"/>
  <c r="T24"/>
  <c r="T21" s="1"/>
  <c r="T231"/>
  <c r="T229" s="1"/>
  <c r="V147"/>
  <c r="V127"/>
  <c r="U126"/>
  <c r="U211" s="1"/>
  <c r="U212"/>
  <c r="U13" l="1"/>
  <c r="U24"/>
  <c r="U21" s="1"/>
  <c r="U231"/>
  <c r="V212"/>
  <c r="V126"/>
  <c r="V211" s="1"/>
  <c r="U229" l="1"/>
  <c r="V231"/>
  <c r="V229" s="1"/>
  <c r="U10"/>
  <c r="V10" s="1"/>
  <c r="V13"/>
  <c r="V24"/>
  <c r="V21" s="1"/>
  <c r="AO79"/>
  <c r="AO76" s="1"/>
  <c r="AO217" s="1"/>
  <c r="AO78"/>
  <c r="AO219" s="1"/>
  <c r="E79"/>
  <c r="E76" l="1"/>
  <c r="G76" s="1"/>
  <c r="G217" s="1"/>
  <c r="G79"/>
  <c r="E217"/>
  <c r="AO101"/>
  <c r="AO99"/>
  <c r="E78"/>
  <c r="G78" s="1"/>
  <c r="G219" l="1"/>
  <c r="E99"/>
  <c r="G99" s="1"/>
  <c r="E101"/>
  <c r="E219"/>
  <c r="G101" l="1"/>
  <c r="AO189"/>
  <c r="AO126"/>
  <c r="AO211" s="1"/>
  <c r="E212"/>
  <c r="G212" l="1"/>
  <c r="E231"/>
  <c r="E24"/>
  <c r="E21" s="1"/>
  <c r="E13"/>
  <c r="E10" s="1"/>
  <c r="G127"/>
  <c r="E126"/>
  <c r="E189"/>
  <c r="G189" s="1"/>
  <c r="AO212"/>
  <c r="E229" l="1"/>
  <c r="G229" s="1"/>
  <c r="G231"/>
  <c r="AO24"/>
  <c r="AO21" s="1"/>
  <c r="AO13"/>
  <c r="AO10" s="1"/>
  <c r="AO231"/>
  <c r="AO229" s="1"/>
  <c r="G126"/>
  <c r="E211"/>
  <c r="G211" s="1"/>
  <c r="G13"/>
  <c r="G10" s="1"/>
  <c r="G24"/>
  <c r="G21" s="1"/>
</calcChain>
</file>

<file path=xl/sharedStrings.xml><?xml version="1.0" encoding="utf-8"?>
<sst xmlns="http://schemas.openxmlformats.org/spreadsheetml/2006/main" count="1065" uniqueCount="474">
  <si>
    <t>№ п/п</t>
  </si>
  <si>
    <t>1.1.</t>
  </si>
  <si>
    <t>бюджет автономного округа</t>
  </si>
  <si>
    <t>1.2.</t>
  </si>
  <si>
    <t>1.3.</t>
  </si>
  <si>
    <t>1.4.</t>
  </si>
  <si>
    <t>2.1.</t>
  </si>
  <si>
    <t>2.2.</t>
  </si>
  <si>
    <t>2.3.</t>
  </si>
  <si>
    <t>1.5.</t>
  </si>
  <si>
    <t>1.6.</t>
  </si>
  <si>
    <t>Комплектование музейных фондов</t>
  </si>
  <si>
    <t>1.9.</t>
  </si>
  <si>
    <t>Поддержка конференций российского и регионального значения</t>
  </si>
  <si>
    <t>2.4.</t>
  </si>
  <si>
    <t>2.5.</t>
  </si>
  <si>
    <t>3.1.</t>
  </si>
  <si>
    <t>январь</t>
  </si>
  <si>
    <t>февраль</t>
  </si>
  <si>
    <t>%</t>
  </si>
  <si>
    <t>план</t>
  </si>
  <si>
    <t>факт</t>
  </si>
  <si>
    <t>март</t>
  </si>
  <si>
    <t>1 квартал</t>
  </si>
  <si>
    <t>апрель</t>
  </si>
  <si>
    <t>май</t>
  </si>
  <si>
    <t>июнь</t>
  </si>
  <si>
    <t>1 полугодие</t>
  </si>
  <si>
    <t>июль</t>
  </si>
  <si>
    <t>август</t>
  </si>
  <si>
    <t>сентябрь</t>
  </si>
  <si>
    <t>9 месяцев</t>
  </si>
  <si>
    <t>октябрь</t>
  </si>
  <si>
    <t>ноябрь</t>
  </si>
  <si>
    <t>декабрь</t>
  </si>
  <si>
    <t>Всего по программе:</t>
  </si>
  <si>
    <t>в том числе:</t>
  </si>
  <si>
    <t>федеральный бюджет</t>
  </si>
  <si>
    <t>программа "Сотрудничество"</t>
  </si>
  <si>
    <t>Наименование программы</t>
  </si>
  <si>
    <t>Источники финансирования</t>
  </si>
  <si>
    <t>всего:</t>
  </si>
  <si>
    <t>внебюджетные источники</t>
  </si>
  <si>
    <t>местный бюджет</t>
  </si>
  <si>
    <t>Финансовые затраты на реализацию программы в 2012 году (тыс.рублей)</t>
  </si>
  <si>
    <t>Наименование мероприятий программы</t>
  </si>
  <si>
    <t>Исполнитель</t>
  </si>
  <si>
    <t>утвержденный план</t>
  </si>
  <si>
    <t>фактически профинансировано</t>
  </si>
  <si>
    <t>Причины отклонения плана от факта</t>
  </si>
  <si>
    <t>Приложение 2</t>
  </si>
  <si>
    <t>Наименование критерия / подкритерия</t>
  </si>
  <si>
    <t>Балл (0-10)</t>
  </si>
  <si>
    <t>Оценка по критерию / подкритерию</t>
  </si>
  <si>
    <t>Комментарии</t>
  </si>
  <si>
    <t>ИТОГО</t>
  </si>
  <si>
    <t>R=     "   "</t>
  </si>
  <si>
    <t>Отчет по оценке результативности и эффективности  целевой программы за 2012 год</t>
  </si>
  <si>
    <r>
      <t>Вес, Z</t>
    </r>
    <r>
      <rPr>
        <vertAlign val="subscript"/>
        <sz val="10"/>
        <color indexed="8"/>
        <rFont val="Times New Roman"/>
        <family val="1"/>
        <charset val="204"/>
      </rPr>
      <t>i</t>
    </r>
    <r>
      <rPr>
        <sz val="10"/>
        <color indexed="8"/>
        <rFont val="Times New Roman"/>
        <family val="1"/>
        <charset val="204"/>
      </rPr>
      <t>, z</t>
    </r>
    <r>
      <rPr>
        <vertAlign val="subscript"/>
        <sz val="10"/>
        <color indexed="8"/>
        <rFont val="Times New Roman"/>
        <family val="1"/>
        <charset val="204"/>
      </rPr>
      <t>ij</t>
    </r>
  </si>
  <si>
    <r>
      <t>K</t>
    </r>
    <r>
      <rPr>
        <b/>
        <vertAlign val="subscript"/>
        <sz val="10"/>
        <color indexed="8"/>
        <rFont val="Times New Roman"/>
        <family val="1"/>
        <charset val="204"/>
      </rPr>
      <t>1</t>
    </r>
    <r>
      <rPr>
        <b/>
        <sz val="10"/>
        <color indexed="8"/>
        <rFont val="Times New Roman"/>
        <family val="1"/>
        <charset val="204"/>
      </rPr>
      <t xml:space="preserve"> Соответствие ДЦП приоритетным направлениям, стратегическим приоритетам, целям социально-экономического развития Югры, законодательству и актуальность показателей целей ДЦП</t>
    </r>
  </si>
  <si>
    <r>
      <t>k</t>
    </r>
    <r>
      <rPr>
        <vertAlign val="subscript"/>
        <sz val="10"/>
        <color indexed="8"/>
        <rFont val="Times New Roman"/>
        <family val="1"/>
        <charset val="204"/>
      </rPr>
      <t>1.1</t>
    </r>
    <r>
      <rPr>
        <sz val="10"/>
        <color indexed="8"/>
        <rFont val="Times New Roman"/>
        <family val="1"/>
        <charset val="204"/>
      </rPr>
      <t xml:space="preserve"> Соответствие ДЦП приоритетным направлениям, стратегическим приоритетам, целям социально-экономического развития Югры до 2020 года, программам экономического и социального развития Югры, целям СБП, законодательству</t>
    </r>
  </si>
  <si>
    <r>
      <t>k</t>
    </r>
    <r>
      <rPr>
        <vertAlign val="subscript"/>
        <sz val="10"/>
        <color indexed="8"/>
        <rFont val="Times New Roman"/>
        <family val="1"/>
        <charset val="204"/>
      </rPr>
      <t>1.2</t>
    </r>
    <r>
      <rPr>
        <sz val="10"/>
        <color indexed="8"/>
        <rFont val="Times New Roman"/>
        <family val="1"/>
        <charset val="204"/>
      </rPr>
      <t xml:space="preserve"> Актуальность показателей достижения целей ДЦП</t>
    </r>
  </si>
  <si>
    <r>
      <t>K</t>
    </r>
    <r>
      <rPr>
        <b/>
        <vertAlign val="subscript"/>
        <sz val="10"/>
        <color indexed="8"/>
        <rFont val="Times New Roman"/>
        <family val="1"/>
        <charset val="204"/>
      </rPr>
      <t>2</t>
    </r>
    <r>
      <rPr>
        <b/>
        <sz val="10"/>
        <color indexed="8"/>
        <rFont val="Times New Roman"/>
        <family val="1"/>
        <charset val="204"/>
      </rPr>
      <t xml:space="preserve"> Адекватность и достаточность комплекса мероприятий ДЦП для достижения ее целей</t>
    </r>
  </si>
  <si>
    <r>
      <t>k</t>
    </r>
    <r>
      <rPr>
        <vertAlign val="subscript"/>
        <sz val="10"/>
        <color indexed="8"/>
        <rFont val="Times New Roman"/>
        <family val="1"/>
        <charset val="204"/>
      </rPr>
      <t>2.1</t>
    </r>
    <r>
      <rPr>
        <sz val="10"/>
        <color indexed="8"/>
        <rFont val="Times New Roman"/>
        <family val="1"/>
        <charset val="204"/>
      </rPr>
      <t xml:space="preserve"> Адекватность комплекса мероприятий ДЦП для достижения ее целей</t>
    </r>
  </si>
  <si>
    <r>
      <t>k</t>
    </r>
    <r>
      <rPr>
        <vertAlign val="subscript"/>
        <sz val="10"/>
        <color indexed="8"/>
        <rFont val="Times New Roman"/>
        <family val="1"/>
        <charset val="204"/>
      </rPr>
      <t>2.2</t>
    </r>
    <r>
      <rPr>
        <sz val="10"/>
        <color indexed="8"/>
        <rFont val="Times New Roman"/>
        <family val="1"/>
        <charset val="204"/>
      </rPr>
      <t xml:space="preserve"> Достаточность комплекса мероприятий ДЦП для достижения ее целей</t>
    </r>
  </si>
  <si>
    <r>
      <t>K</t>
    </r>
    <r>
      <rPr>
        <b/>
        <vertAlign val="subscript"/>
        <sz val="10"/>
        <color indexed="8"/>
        <rFont val="Times New Roman"/>
        <family val="1"/>
        <charset val="204"/>
      </rPr>
      <t>3</t>
    </r>
    <r>
      <rPr>
        <b/>
        <sz val="10"/>
        <color indexed="8"/>
        <rFont val="Times New Roman"/>
        <family val="1"/>
        <charset val="204"/>
      </rPr>
      <t xml:space="preserve"> Выполнение плановых объемов финансирования и привлечение дополнительных средств для реализации ДЦП</t>
    </r>
  </si>
  <si>
    <r>
      <t>k</t>
    </r>
    <r>
      <rPr>
        <vertAlign val="subscript"/>
        <sz val="10"/>
        <color indexed="8"/>
        <rFont val="Times New Roman"/>
        <family val="1"/>
        <charset val="204"/>
      </rPr>
      <t>3.1</t>
    </r>
    <r>
      <rPr>
        <sz val="10"/>
        <color indexed="8"/>
        <rFont val="Times New Roman"/>
        <family val="1"/>
        <charset val="204"/>
      </rPr>
      <t xml:space="preserve"> Отношение общего фактического объема финансирования ДЦП за прошедший период ее реализации к объему, предусмотренному в уточненном плане финансирования</t>
    </r>
  </si>
  <si>
    <r>
      <t>k</t>
    </r>
    <r>
      <rPr>
        <vertAlign val="subscript"/>
        <sz val="10"/>
        <color indexed="8"/>
        <rFont val="Times New Roman"/>
        <family val="1"/>
        <charset val="204"/>
      </rPr>
      <t>3.2</t>
    </r>
    <r>
      <rPr>
        <sz val="10"/>
        <color indexed="8"/>
        <rFont val="Times New Roman"/>
        <family val="1"/>
        <charset val="204"/>
      </rPr>
      <t xml:space="preserve"> Привлечение дополнительных средств для реализации ДЦП</t>
    </r>
  </si>
  <si>
    <r>
      <t>K</t>
    </r>
    <r>
      <rPr>
        <b/>
        <vertAlign val="subscript"/>
        <sz val="10"/>
        <color indexed="8"/>
        <rFont val="Times New Roman"/>
        <family val="1"/>
        <charset val="204"/>
      </rPr>
      <t>4</t>
    </r>
    <r>
      <rPr>
        <b/>
        <sz val="10"/>
        <color indexed="8"/>
        <rFont val="Times New Roman"/>
        <family val="1"/>
        <charset val="204"/>
      </rPr>
      <t xml:space="preserve"> Степень достижения целевых значений показателей целей ДЦП и выполнения ее мероприятий (результативность ДЦП)</t>
    </r>
  </si>
  <si>
    <r>
      <t>k</t>
    </r>
    <r>
      <rPr>
        <vertAlign val="subscript"/>
        <sz val="10"/>
        <rFont val="Times New Roman"/>
        <family val="1"/>
        <charset val="204"/>
      </rPr>
      <t>4.1</t>
    </r>
    <r>
      <rPr>
        <sz val="10"/>
        <rFont val="Times New Roman"/>
        <family val="1"/>
        <charset val="204"/>
      </rPr>
      <t xml:space="preserve"> Степень достижения целевых значений показателей целей ДЦП</t>
    </r>
  </si>
  <si>
    <r>
      <t>k</t>
    </r>
    <r>
      <rPr>
        <vertAlign val="subscript"/>
        <sz val="10"/>
        <color indexed="8"/>
        <rFont val="Times New Roman"/>
        <family val="1"/>
        <charset val="204"/>
      </rPr>
      <t>4.2</t>
    </r>
    <r>
      <rPr>
        <sz val="10"/>
        <color indexed="8"/>
        <rFont val="Times New Roman"/>
        <family val="1"/>
        <charset val="204"/>
      </rPr>
      <t xml:space="preserve"> Степень выполнения мероприятий ДЦП в отчетном году</t>
    </r>
  </si>
  <si>
    <r>
      <t>K</t>
    </r>
    <r>
      <rPr>
        <b/>
        <vertAlign val="subscript"/>
        <sz val="10"/>
        <color indexed="8"/>
        <rFont val="Times New Roman"/>
        <family val="1"/>
        <charset val="204"/>
      </rPr>
      <t>5</t>
    </r>
    <r>
      <rPr>
        <b/>
        <sz val="10"/>
        <color indexed="8"/>
        <rFont val="Times New Roman"/>
        <family val="1"/>
        <charset val="204"/>
      </rPr>
      <t xml:space="preserve"> Динамика показателей эффективности ДЦП</t>
    </r>
  </si>
  <si>
    <r>
      <t>k</t>
    </r>
    <r>
      <rPr>
        <vertAlign val="subscript"/>
        <sz val="10"/>
        <color indexed="8"/>
        <rFont val="Times New Roman"/>
        <family val="1"/>
        <charset val="204"/>
      </rPr>
      <t>5</t>
    </r>
    <r>
      <rPr>
        <sz val="10"/>
        <color indexed="8"/>
        <rFont val="Times New Roman"/>
        <family val="1"/>
        <charset val="204"/>
      </rPr>
      <t xml:space="preserve"> Динамика показателей эффективности ДЦП</t>
    </r>
  </si>
  <si>
    <r>
      <t>K</t>
    </r>
    <r>
      <rPr>
        <b/>
        <vertAlign val="subscript"/>
        <sz val="10"/>
        <color indexed="8"/>
        <rFont val="Times New Roman"/>
        <family val="1"/>
        <charset val="204"/>
      </rPr>
      <t>6</t>
    </r>
    <r>
      <rPr>
        <b/>
        <sz val="10"/>
        <color indexed="8"/>
        <rFont val="Times New Roman"/>
        <family val="1"/>
        <charset val="204"/>
      </rPr>
      <t xml:space="preserve"> Наличие идентификации негативных внешних факторов и рисков, мер смягчения их воздействия</t>
    </r>
  </si>
  <si>
    <r>
      <t>k</t>
    </r>
    <r>
      <rPr>
        <vertAlign val="subscript"/>
        <sz val="10"/>
        <color indexed="8"/>
        <rFont val="Times New Roman"/>
        <family val="1"/>
        <charset val="204"/>
      </rPr>
      <t>6.1</t>
    </r>
    <r>
      <rPr>
        <sz val="10"/>
        <color indexed="8"/>
        <rFont val="Times New Roman"/>
        <family val="1"/>
        <charset val="204"/>
      </rPr>
      <t xml:space="preserve"> Идентификация негативных внешних факторов и рисков</t>
    </r>
  </si>
  <si>
    <r>
      <t>k</t>
    </r>
    <r>
      <rPr>
        <vertAlign val="subscript"/>
        <sz val="10"/>
        <color indexed="8"/>
        <rFont val="Times New Roman"/>
        <family val="1"/>
        <charset val="204"/>
      </rPr>
      <t>6.2</t>
    </r>
    <r>
      <rPr>
        <sz val="10"/>
        <color indexed="8"/>
        <rFont val="Times New Roman"/>
        <family val="1"/>
        <charset val="204"/>
      </rPr>
      <t xml:space="preserve"> Принятие мер по смягчению воздействия негативных внешних факторов и рисков на ход реализации ДЦП</t>
    </r>
  </si>
  <si>
    <r>
      <t>K</t>
    </r>
    <r>
      <rPr>
        <b/>
        <vertAlign val="subscript"/>
        <sz val="10"/>
        <color indexed="8"/>
        <rFont val="Times New Roman"/>
        <family val="1"/>
        <charset val="204"/>
      </rPr>
      <t>7</t>
    </r>
    <r>
      <rPr>
        <b/>
        <sz val="10"/>
        <color indexed="8"/>
        <rFont val="Times New Roman"/>
        <family val="1"/>
        <charset val="204"/>
      </rPr>
      <t xml:space="preserve"> Количество изменений (корректировок), вносимых в действующую ДЦП в течение года</t>
    </r>
  </si>
  <si>
    <r>
      <t>k</t>
    </r>
    <r>
      <rPr>
        <vertAlign val="subscript"/>
        <sz val="10"/>
        <color indexed="8"/>
        <rFont val="Times New Roman"/>
        <family val="1"/>
        <charset val="204"/>
      </rPr>
      <t>7.1</t>
    </r>
    <r>
      <rPr>
        <sz val="10"/>
        <color indexed="8"/>
        <rFont val="Times New Roman"/>
        <family val="1"/>
        <charset val="204"/>
      </rPr>
      <t xml:space="preserve"> Количество изменений (корректировок), вносимых в действующую ДЦП в течение года</t>
    </r>
  </si>
  <si>
    <r>
      <t xml:space="preserve">1. </t>
    </r>
    <r>
      <rPr>
        <b/>
        <sz val="10"/>
        <color indexed="8"/>
        <rFont val="Times New Roman"/>
        <family val="1"/>
        <charset val="204"/>
      </rPr>
      <t>Пояснения к оценке:</t>
    </r>
    <r>
      <rPr>
        <sz val="10"/>
        <color indexed="8"/>
        <rFont val="Times New Roman"/>
        <family val="1"/>
        <charset val="204"/>
      </rPr>
      <t xml:space="preserve"> </t>
    </r>
  </si>
  <si>
    <r>
      <t xml:space="preserve">2. </t>
    </r>
    <r>
      <rPr>
        <b/>
        <sz val="10"/>
        <color indexed="8"/>
        <rFont val="Times New Roman"/>
        <family val="1"/>
        <charset val="204"/>
      </rPr>
      <t>Выводы</t>
    </r>
  </si>
  <si>
    <t>Результат реализации программы</t>
  </si>
  <si>
    <t>План реализации мероприятий целевой программы Ханты-Мансийского автономного округа - Югры "Информационное общество - Югра на 2011-2013 годы" на  2012 год</t>
  </si>
  <si>
    <t>Целевая программа Ханты-Мансийского автономного округа - Югры "Информационное общество - Югра на 2011-2013 годы"</t>
  </si>
  <si>
    <t>Задача 1. Управление развитием информационного общества и формированием электронного правительства</t>
  </si>
  <si>
    <t>Организация процессов управления и мониторинга развития информационного общества и электронного правительства в автономном округе (обеспечение управления проектами и мероприятиями, а также мониторинг, информационное, методическое и аналитическое сопровождение реализации основных направлений, разработка и сопровождение информационной системы для управления программой "Информационное общество - Югра на 2011-2013 годы")</t>
  </si>
  <si>
    <t>Подготовка и принятие законодательных и иных нормативных правовых актов и организационно-методических документов по вопросам развития информационного общества и формирования электронного правительства</t>
  </si>
  <si>
    <t>Проведение научно-практических конференций, семинаров, выставок и конкурсов, а также участие в международных, всероссийских, региональных конференциях, семинарах, выставках и конкурсах в сфере развития информационного общества и формирования электронного правительства</t>
  </si>
  <si>
    <t>Разработка информационно-аналитической системы «Учреждения социальной инфраструктуры Ханты-Мансийского автономного округа – Югры</t>
  </si>
  <si>
    <t>Задача 2. Формирование региональной телекоммуникационной инфраструктуры и обеспечение доступности населению современных информационно-коммуникационных услуг</t>
  </si>
  <si>
    <t>Развитие телекоммуникационной инфраструктуры широкополосного доступа в сеть Интернет населенных пунктов автономного округа</t>
  </si>
  <si>
    <t>Задача 3. Использование информационно-коммуникационных технологий в ситеме здравоохранения и социальной защиты населения</t>
  </si>
  <si>
    <t>Задача 4. Использование информационно-коммуникационных технологий для обеспечения безопасности жизнедеятельности населения</t>
  </si>
  <si>
    <t>Создание и развитие автоматизированной информационно-управляющей системы территориальной подсистемы Ханты-Мансийского автономного округа-Югры единой государственной системы предупреждения и ликвидации чрезвычайных ситуаций РФ в рамках антикризисного управления</t>
  </si>
  <si>
    <t>4.1.</t>
  </si>
  <si>
    <t>Задача 5. Использование информационно-коммуникационных технологий в культуре и системе культурного и гуманитарного просвещения</t>
  </si>
  <si>
    <t>5.1.</t>
  </si>
  <si>
    <t>Развитие цифрового контента и сохранение культурного наследия (в том числе перевод библиотечных, музейных и архивных фондов в электронный вид)</t>
  </si>
  <si>
    <t>5.2.</t>
  </si>
  <si>
    <t>Задача 6. Формирование электронного правительства</t>
  </si>
  <si>
    <t>6.1.1.</t>
  </si>
  <si>
    <t>6.1.2.</t>
  </si>
  <si>
    <t>Создание и развитие информационной системы мониторинга и анализа социально-экономического развития автономного округа</t>
  </si>
  <si>
    <t>6.1.3.</t>
  </si>
  <si>
    <t>Технологическое сопровождение функционирования информационной системы мониторинга и анализа социально-экономического развития автономного округа, в том числе поставка оборудования</t>
  </si>
  <si>
    <t>6.1.4.</t>
  </si>
  <si>
    <t>Использование электронного документооборота в деятельности органов государственной власти и муниципальных образований</t>
  </si>
  <si>
    <t>Модернизация, развитие и поддержка инфраструктуры для реализации проектов электронного правительства автономного округа</t>
  </si>
  <si>
    <t>6.1.5.</t>
  </si>
  <si>
    <t>6.1.6.</t>
  </si>
  <si>
    <t>Модернизация, развитие и поддержка корпоративной сети органов государственной власти Ханты-Мансийского автономного округа – Югры, в том числе включение в сеть 106 муниципальных образований</t>
  </si>
  <si>
    <t>6.1.7.</t>
  </si>
  <si>
    <t>Создание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t>
  </si>
  <si>
    <t>Обеспечение деятельности мировых судей автономного округа и реализация прав граждан при взаимодействии с судебной системой автономного округа</t>
  </si>
  <si>
    <t>6.1.8.</t>
  </si>
  <si>
    <t>6.1.9.</t>
  </si>
  <si>
    <t>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t>
  </si>
  <si>
    <t>6.2.</t>
  </si>
  <si>
    <t>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t>
  </si>
  <si>
    <t>Формирование информационных ресурсов и обеспечение доступа к ним с помощью интернет-сайтов, порталов и информационных систем</t>
  </si>
  <si>
    <t>6.3.</t>
  </si>
  <si>
    <t>6.4.</t>
  </si>
  <si>
    <t>Развитие системы информационно-аналитического обеспечения деятельности Губернатора Ханты-Мансийского автономного округа – Югры</t>
  </si>
  <si>
    <t>6.5.</t>
  </si>
  <si>
    <t>Развитие системы непрерывного обучения государственных гражданских и муниципальных служащих, работников бюджетной сферы в области информационных технологий</t>
  </si>
  <si>
    <t>6.6.</t>
  </si>
  <si>
    <t>Развитие и модернизация системы оказания государственных и муниципальных услуг в электронном виде</t>
  </si>
  <si>
    <t>6.7.</t>
  </si>
  <si>
    <t>Развитие сети многофункциональных центров предоставления государственных и муницыпальных услуг на территории автономного округа</t>
  </si>
  <si>
    <t>Организация предоставления услуг с использованием базы данных библиотечных, музейных и архивных фондов</t>
  </si>
  <si>
    <t>Целевая программа Ханты-Мансийского автономного округа - Югры:  "Информационное общество - Югра на 2011-2013 годы"</t>
  </si>
  <si>
    <t>Разработка ТЗ</t>
  </si>
  <si>
    <t>Разработка ТЗ, подготовка расчета начальной (максимальной) цены контракта</t>
  </si>
  <si>
    <t>Согласование с ДИТ ТЗ и  расчета начальной (максимальной) цены контракта, разработка проекта государственного контракта</t>
  </si>
  <si>
    <t>объявление открытого конкурса на выполнение работ "Третий этап создания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 "</t>
  </si>
  <si>
    <t xml:space="preserve">заключение государственного контракта на выполнение работ </t>
  </si>
  <si>
    <t>Выполнение Исполнителем работ по государственного контракту</t>
  </si>
  <si>
    <t>Оплата работ по государственному контракту</t>
  </si>
  <si>
    <t xml:space="preserve">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 </t>
  </si>
  <si>
    <t>Подготовка технического задания на модернизацию Прикладного программного обеспечения Автоматизированной системы обработки информации</t>
  </si>
  <si>
    <t>Подготовка конкурсной документации</t>
  </si>
  <si>
    <t>Проведение торгов</t>
  </si>
  <si>
    <t>Контроль исполнения государственного контракта</t>
  </si>
  <si>
    <t>подготовка технических заданий</t>
  </si>
  <si>
    <t>согласование аукционной документации и проведение электронных торгов</t>
  </si>
  <si>
    <t>заключение государственных контрактов и их исполнение</t>
  </si>
  <si>
    <t>исполнение государственных контрактов</t>
  </si>
  <si>
    <t>приемка и оплата исполненных государственных контрактов</t>
  </si>
  <si>
    <t>подготовка и согласование технических заданий</t>
  </si>
  <si>
    <t xml:space="preserve"> участие на седьмой Всероссийской форум – выставке «ГОСЗАКАЗ – 2012». </t>
  </si>
  <si>
    <t>обучение заказчиков курсы повышения квалификации в сфере размещения электронных закупок:</t>
  </si>
  <si>
    <t xml:space="preserve">Семинар по развитию электронных закупок в автономном округе для 250 человек. </t>
  </si>
  <si>
    <t xml:space="preserve">Создание модуля предотвращения и выявления правонарушений и технической поддержке автоматизированной информационной системы "Государственный заказ" . </t>
  </si>
  <si>
    <t>Приобретение программного обеспечения и оборудования для модернизации автоматизированной информационной системы «Государственный заказ». Разработка и утверждение нормативных правовых актов и организационно-методических документов</t>
  </si>
  <si>
    <t>Создание и внедрение типового решения для регулярного проведения анализа и мониторинга финансового и социально-экономического состояния муниципального образования</t>
  </si>
  <si>
    <t>окончательный расчет по государственному контракту 2011 года</t>
  </si>
  <si>
    <t>разработка порядка выплаты субсидий муниципальным образованиям</t>
  </si>
  <si>
    <t>перечисление субсидий муниципальным образованиям</t>
  </si>
  <si>
    <t>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 Югры</t>
  </si>
  <si>
    <t xml:space="preserve">проведение конкурса </t>
  </si>
  <si>
    <t>заключение контракта на создание концепции развития инфраструктуры широкополосного доступа в сеть Интернет на территории автономного округа – Югры. координация выполнения государственного контракта по разработке Концепции</t>
  </si>
  <si>
    <t xml:space="preserve">координация выполнения государственного контракта по разработке Концепции. </t>
  </si>
  <si>
    <t>приемка работ.</t>
  </si>
  <si>
    <t>Технологическое обеспечение и развитие сегментов информационно-справочного Портала «Твой портал для жизни!»</t>
  </si>
  <si>
    <t xml:space="preserve">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</si>
  <si>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 xml:space="preserve">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</si>
  <si>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 xml:space="preserve">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</si>
  <si>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Объявление открытого конкурса на проведение технологических работ по сопровождению и развитию официального портала ОГВ</t>
  </si>
  <si>
    <t xml:space="preserve">Заключение контракта на проведение технологических работ по сопровождению и развитию официального портала ОГВ Аванс 30% </t>
  </si>
  <si>
    <t xml:space="preserve">Контроль за выполнением контракта на проведение технологических работ по сопровождению и развитию официального портала ОГВ </t>
  </si>
  <si>
    <t>Закрытие контракта по сопровождению и развитию официального портала ОГВ Оплата 70%</t>
  </si>
  <si>
    <t xml:space="preserve">Заключение государственного контракта на выполнение работ </t>
  </si>
  <si>
    <t>Создание 7 центров ощественного доступа с использованием стутниковых технологий</t>
  </si>
  <si>
    <t>Создано 7 центров общественного одоступа в труднодоступных населенных пунктах с использлованием спутникового оборудования</t>
  </si>
  <si>
    <t>Подготовка  конкурсной документации. Проведение торгов</t>
  </si>
  <si>
    <t>Контроль исполнения государственного контракта. Промежуточный отчет за месяц.</t>
  </si>
  <si>
    <t>Контроль исполнения государственного контракта. Промежуточный отчет за месяц. Прием и оплата работ по государственному контракту.</t>
  </si>
  <si>
    <t>Прием и оплата работ по государственному контракту</t>
  </si>
  <si>
    <t>Повышение компьютерной грамотности населения. Обучено 11 тыс. жителей автономного округа, в том числе работники бюджетной сферы</t>
  </si>
  <si>
    <t>Создание или модернизация 25 центров общественного доступа, в том числе 1 центр общественного доступа для слепых и слабовидящих</t>
  </si>
  <si>
    <t>Подготовка конкурскной документации.Объявление аукциона.</t>
  </si>
  <si>
    <t>Создано или модернизировано 12 центров общественного доступа</t>
  </si>
  <si>
    <t>Создано 37 центров общественного доступа, в том числе 1 центр общественного доступа для слепых и слабовидящих.</t>
  </si>
  <si>
    <t>создано  5 интернет-центров шахматного мастерства</t>
  </si>
  <si>
    <t>Создано 10 интернет-центров шажхматного мастерства</t>
  </si>
  <si>
    <t>Подготовка конкурсной документации. Проведение торгов</t>
  </si>
  <si>
    <t>Контроль исполнения государственного контракта. Промежуточный отчет за квартал.</t>
  </si>
  <si>
    <t>Контроль исполнения государственного контракта. Прием и оплата работ по государственному контракту.</t>
  </si>
  <si>
    <t>Обучение 400 государственных и муниципальных служащих</t>
  </si>
  <si>
    <t>1-я очередь ТИС Югры, включая ведомственный сегмент, готова к вводу в промышленную эксплуатацию. Внедрение 2-й очереди ТИС Югры в опытную эксплуатацию. Технический проект 3-й очереди ТИС Югры</t>
  </si>
  <si>
    <t>Заключение государственных контрактов на сопровождение системы, на выполнение работ по модернизации системы. Оплата аванса по государственным контрактам по сопровождению</t>
  </si>
  <si>
    <t>Выполнение работ по государственным контрактам.</t>
  </si>
  <si>
    <t>Выполнение  работ по государственным контрактам.</t>
  </si>
  <si>
    <t>Выполнение  работ по государственным контрактам. Оплата работ по государственному контракту на выполнение работ по развитию за 1 этап.</t>
  </si>
  <si>
    <t>Выполнение  работ по государственным контрактам. Оплата работ по государственному контракту по сопровождению за 1 этап. Оплата работ по государственному контракту на выполнение работ по развитию за 2 этап.</t>
  </si>
  <si>
    <t xml:space="preserve">Выполнение  работ по государственным контрактам. Оплата работ по государственному контракту на выполнение работ по развитию за 3 этап. </t>
  </si>
  <si>
    <t>Выполнение  работ по государственным контрактам. Оплата работ по государственному контракту по сопровождению за 2 этап. Оплата работ по государственному контракту на выполнение работ по развитию за 4 этап.</t>
  </si>
  <si>
    <t>Оплата работ по государственным контрактам по сопровождению. Оплата работ по государственному контракту на выполнение работ по развитию за 5 этап.</t>
  </si>
  <si>
    <t>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Ханты-Мансийского автономного округа – Югры</t>
  </si>
  <si>
    <t>Предоставление 156 государственных и муниципальных услуг в электронном виде</t>
  </si>
  <si>
    <t>подготовка технического задания на проведение аукциона в электронной форме</t>
  </si>
  <si>
    <t>согласование аукционой документации и передача в Департамент государственного заказа для размещения на сайте</t>
  </si>
  <si>
    <t>проведение аукциона в электронной форме</t>
  </si>
  <si>
    <t xml:space="preserve">заключение контракта </t>
  </si>
  <si>
    <t>проведение аукциона в электронной форме заключение контракта</t>
  </si>
  <si>
    <t>выполнение работ</t>
  </si>
  <si>
    <t>организация и проведение семинара для ОМСУ</t>
  </si>
  <si>
    <t>участие в международной выставке CeBIT, Ганновер</t>
  </si>
  <si>
    <t>участие в выставке "СвязьЭкспоком"</t>
  </si>
  <si>
    <t>участие в Тверском социально-экономическом Форуме "Информационное общество"</t>
  </si>
  <si>
    <t>участие  в выставке "Иннопром-2012", Екатеринбурн</t>
  </si>
  <si>
    <t>участие в выставке Softool, г. Москва</t>
  </si>
  <si>
    <t>Подготовка ТЗ на ЦУКС и ЕДДС (Сургут, Сургутский р-н, Ханты-Мансийск, Ханты-Мансийский р-н, Нефтеюганск)</t>
  </si>
  <si>
    <t>Подготовка ТЗ на ЦУКС и ЕДДС (Сургут, Сургутский р-н, Ханты-Мансийск, Ханты-Мансийский р-н, Нефтеюганск), госэкспертиза проектной документации</t>
  </si>
  <si>
    <t>Подготовка конкурсной документации на ЦУКС и ЕДДС (Сургут, Сургутский р-н, Ханты-Мансийск, Ханты-Мансийский р-н, Нефтеюганск)</t>
  </si>
  <si>
    <t>Приемка работ</t>
  </si>
  <si>
    <t xml:space="preserve">Консультант отдела финансово-экономического обеспечения
Раевская Алла Юрьевна
Тел.: 8 (3467) 39-22-31
</t>
  </si>
  <si>
    <t>Объявление открытого конкурса на предоставление услуг по информационному и аналитическому сопровождению программы</t>
  </si>
  <si>
    <t>Заключение контракта на предоставление услуг по информационному и аналитическому сопровождению программы и контроль за исполнением контракта</t>
  </si>
  <si>
    <t>Контроль за исполнением контракта на предоставление услуг по информационному и аналитическому сопровождению программы.</t>
  </si>
  <si>
    <t xml:space="preserve">Контроль за исполнением контракта на предоставление услуг по информационному и аналитическому сопровождению программы.Оплата 25% по контракту </t>
  </si>
  <si>
    <t>Контроль за исполнением контракта на предоставление услуг по информационномуи аналитическому сопровождению программы.</t>
  </si>
  <si>
    <t>Контроль за исполнением контракта на предоставление услуг по информационному и аналтическому сопровождению программы.</t>
  </si>
  <si>
    <t xml:space="preserve">Контроль за исполнением контракта на предоставление услуг по информационному и аналитическому сопровождению программы. </t>
  </si>
  <si>
    <t xml:space="preserve">Контроль за исполнением контракта на предоставление услуг по информационному и аналитическому сопровождению программы.Оплата 25% по контракту  </t>
  </si>
  <si>
    <t xml:space="preserve">Оплата 25% по контракту на  предоставление услуг по информационному и аналитическому сопровождению программы </t>
  </si>
  <si>
    <t>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t>
  </si>
  <si>
    <t>Создание Территориальной информационной системы Югры и реализация государственных и муниципальных функций в электронном виде с ее использованием</t>
  </si>
  <si>
    <t>Развитие системы управления процессами закупок товаров,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t>
  </si>
  <si>
    <t>Создание условий для повышения компьютерной грамотности жителей автономного округа, в том числе работников бюджетной сферы и выпускников учреждений профессионального образования</t>
  </si>
  <si>
    <t>Развитие (создание новых и модернизация существующих) сети центров  общественного доступа к информации, государственным и муниципальным услугам, предоставляемым в электронной форме на территории автономного округа</t>
  </si>
  <si>
    <t>Развитие (создание новых и модернизация существующих) сети Интернет-центров шахматного мастерства на территории автономного округа</t>
  </si>
  <si>
    <t>Развитие и модернизация автоматизированной системы обработки информации в сфере социальной защиты населения автономного округа</t>
  </si>
  <si>
    <t>Контроль за исполнением контракта</t>
  </si>
  <si>
    <t>Заключение контракта</t>
  </si>
  <si>
    <t>Контроль за исполнением контракта с ОАО «Ростелеком» на оказание услуги комплексного сервиса по организации функционирования региональной инфраструктуры электронного правительства автономного округа – и обеспечение централизованной инфокоммуникационной поддержки процессов оказания государственных и муниципальных услуг</t>
  </si>
  <si>
    <t>Закрытие 1-го этапа</t>
  </si>
  <si>
    <t>Закрытие контракта</t>
  </si>
  <si>
    <t>Заключение очередного сервисного контракта</t>
  </si>
  <si>
    <t>Контроль за исполнением государственного контракта</t>
  </si>
  <si>
    <t>планируется сдача первого этапа работы до 30 марта 2012 года</t>
  </si>
  <si>
    <t>подготовка конкурсной документации</t>
  </si>
  <si>
    <t>подготовка конкурсной документации, объявление аукциона</t>
  </si>
  <si>
    <t>Подготовка  конкурсной документации</t>
  </si>
  <si>
    <t>подготовка конкурсной документации, проведение аукциона</t>
  </si>
  <si>
    <t>Подготовка документации. проведение торгов</t>
  </si>
  <si>
    <t>Подготовка документации</t>
  </si>
  <si>
    <t>контроль за исполнением контракта</t>
  </si>
  <si>
    <t>ежемесячный платех за аренду услуг связи</t>
  </si>
  <si>
    <t>30% от заключаемых контрактов в 1 кв.</t>
  </si>
  <si>
    <t>70% от заключаемых контрактов в 1 кв.</t>
  </si>
  <si>
    <t>30% от заключаемых контрактов по  подключению 106 МО</t>
  </si>
  <si>
    <t>поддержка функционирования межсетевых экранов, обеспечение антивируса</t>
  </si>
  <si>
    <t>защита от нежелательной почты</t>
  </si>
  <si>
    <t>70% от заключаемых контрактов по  подключению 106 МО</t>
  </si>
  <si>
    <t>Заместитель директора Департамента_________________________________Ю.И. Торгашин</t>
  </si>
  <si>
    <t>в том числе</t>
  </si>
  <si>
    <t>Всего</t>
  </si>
  <si>
    <t>Ответственный исполнитель /соисполнитель</t>
  </si>
  <si>
    <t>1.</t>
  </si>
  <si>
    <t>2.</t>
  </si>
  <si>
    <t>3.</t>
  </si>
  <si>
    <t>Всего по муниципальной программе</t>
  </si>
  <si>
    <t>График (сетевой график)реализации  муниципальной программы</t>
  </si>
  <si>
    <t>Всего по муниципальной программе (в разрезе исполнителей, соисполнителей):</t>
  </si>
  <si>
    <t>наименование нормативного правового акта об утверждении муниципальной программы дата, номер (в редакции от дата, номер постановления)</t>
  </si>
  <si>
    <t>бюджет района</t>
  </si>
  <si>
    <t xml:space="preserve">бюджет поселений </t>
  </si>
  <si>
    <t>в том числе безвозмездные поступления физических и юридических лиц</t>
  </si>
  <si>
    <t>Согласовано:</t>
  </si>
  <si>
    <t>Подпрограмма I. «Градостроительная деятельность»</t>
  </si>
  <si>
    <t>управление архитектуры и градостроительства администрации района</t>
  </si>
  <si>
    <t>Итого по продпрограмме 1</t>
  </si>
  <si>
    <t>отдел жилищно-коммунального хозяйства, энергетики и строительства администрации района / служба муниципальной собственности администрации района / отдел по жилищным вопросам администрации района / администрации городских и сельских поселений района</t>
  </si>
  <si>
    <t>муниципальное казенное учреждение "Управление капитального строительства по застройке Нижневартовского района</t>
  </si>
  <si>
    <t>отдел по жилищным вопросам администрации района</t>
  </si>
  <si>
    <t>Итого по подпрограмме IV</t>
  </si>
  <si>
    <t>4.20</t>
  </si>
  <si>
    <t>Количество жилых помещений, предоставленных лицам из числа детей-сирот и детей, оставшихся без попечения родителей, шт.</t>
  </si>
  <si>
    <t>2.1</t>
  </si>
  <si>
    <t>Мероприятие 1. Осуществление градостроительной деятельности</t>
  </si>
  <si>
    <t>Предоставление субсидии молодым семьям на приобретение жилья</t>
  </si>
  <si>
    <t xml:space="preserve">Субвенции на реализацию полномочий по постановке на учет граждан, выезжающих из районов Крайнего Севера </t>
  </si>
  <si>
    <t>тел. 8(3466) 49-86-61</t>
  </si>
  <si>
    <t>Предоставление субсидии ветера-нам боевых дей-ствий и инвали-дам на приобре-тение жилого помещения в собственность</t>
  </si>
  <si>
    <t>Выполнение комплексного проекта "Внесение изменений в генеральные планы и правила землепользования и застройки городских и сельских поселений Нижневартовского района", в т. ч.:</t>
  </si>
  <si>
    <t>Капитальный ремонт объектов жилищного хозяйства</t>
  </si>
  <si>
    <t>д. Вампугол Жилой дом по ул. Садовая, д. 6</t>
  </si>
  <si>
    <t>Исполнитель: Главный специалист обжела ЖКХ, энергетики и строительства администрации района С.С. Белова</t>
  </si>
  <si>
    <t>Исполнитель Главный специалист отдела ЖКХ, энергетики и строительства администрации района С.С. Белова</t>
  </si>
  <si>
    <t>2-квартирный жилой дом по ул. Центральной, д. 4 в с. Охтеурье</t>
  </si>
  <si>
    <t>3-квартирный жилой дом по ул. Белорусская 14 в с. Покур</t>
  </si>
  <si>
    <t xml:space="preserve">Площадь земельных участков, предоставленных для строительства, в отношении которых с даты принятия решения о предоставлении земельного участка или подписания протокола о результатах торгов (конкурсов, аукционов) не было получено разрешение на ввод в эксплуатацию: </t>
  </si>
  <si>
    <t>Объектов жилищного строительства – в течение 3 лет, кв. м</t>
  </si>
  <si>
    <t>Иных объектов капитального строительства – в течение 5 лет, кв. м</t>
  </si>
  <si>
    <t xml:space="preserve">Исполнитель: главный специалист обжела ЖКХ, энергетики и строительства администрации района </t>
  </si>
  <si>
    <t>С.С. Белова</t>
  </si>
  <si>
    <t>Жилой дом по ул.Новая, д. 17 в с. Покур</t>
  </si>
  <si>
    <t>Жилой дом по ул.Советская, д. 10, кв.2 в п. Аган</t>
  </si>
  <si>
    <t>Жилой дом по ул.Школьная, д. 5, в п. Зайцева Речка</t>
  </si>
  <si>
    <t>С.А. Вандрей</t>
  </si>
  <si>
    <t>Заместитель начальника отдела расходов бюджета  департамента финансов администрации района</t>
  </si>
  <si>
    <t>Начальник отдела ЖКХ, энергетики и строительства администрации района</t>
  </si>
  <si>
    <t>Начальник отдела ЖКХ, энергетики и строительства  __________________________ М.Ю. Канышева</t>
  </si>
  <si>
    <t>М.Ю. Канышева</t>
  </si>
  <si>
    <t>Начальник отдела ЖКХ, энергетики и строительства администрации района  __________________________ М.Ю. Канышева</t>
  </si>
  <si>
    <t>Жилой дом по ул. Новая, 19 в п. Аган</t>
  </si>
  <si>
    <t>Жилой дом по ул. Школьная, 9, кв. 2 в с. Охтеурье</t>
  </si>
  <si>
    <t>Жилой дом по ул. Почтовая, 8, кв. 2 в п. Зайцева Речка</t>
  </si>
  <si>
    <t>Жилой дом по ул. Октябрьская, 12, кв. 2 в п. Зайцева Речка</t>
  </si>
  <si>
    <t>Жилой дом по ул. Белорусская, 9, в с. Покур</t>
  </si>
  <si>
    <t>проекты, портфели проектов района (в том числе направленные на реализацию национальных и федеральных проектов Российской Федерации):</t>
  </si>
  <si>
    <t>в том числе инвестиции в объекты муниципальной собственности</t>
  </si>
  <si>
    <t>прочие расходы (кроме расходов по текущей деятельности)</t>
  </si>
  <si>
    <t>постановление администрации Нижневартовского района от 26.10.2018 № 2453 "Об утверждении муниципальной программы «Развитие жилищной сферы в Нижневартовском районе»</t>
  </si>
  <si>
    <t>тыс. рублей</t>
  </si>
  <si>
    <t>Причины отклонения  фактического исполнения от запланированного</t>
  </si>
  <si>
    <t>Наименование основных мероприятий /мероприятий муниципальной программы</t>
  </si>
  <si>
    <t>план на 2019 год *</t>
  </si>
  <si>
    <t>фактическое исполнение</t>
  </si>
  <si>
    <t>Разработка проектов планировки и межевания территорий</t>
  </si>
  <si>
    <t>1.1.1</t>
  </si>
  <si>
    <t>1.1.2</t>
  </si>
  <si>
    <t>Внесение изменений в схему территориального планирования</t>
  </si>
  <si>
    <t>1.1.3</t>
  </si>
  <si>
    <t>Внесение изменений в генеральные планы, правила землепользования и застройки и проекты планировки поселений. Отображение границ зон затопления, подтопления</t>
  </si>
  <si>
    <t>с. Былино, д. Вампугол (сп. Зайцева Речка)</t>
  </si>
  <si>
    <t>с. Корлики, с. Ларьяк (сп. Ларьяк)</t>
  </si>
  <si>
    <t>д. Соснино (гп. Излучинск)</t>
  </si>
  <si>
    <t>д. Вата (сп. Вата)</t>
  </si>
  <si>
    <t>Подпрограмма 2 «Содействие развитию жилищного строительства»</t>
  </si>
  <si>
    <t>отдел жилищно-коммунального хозяйства, энергетики и строительства администрации района</t>
  </si>
  <si>
    <t xml:space="preserve">Приобретение жилых помещений, для реализации полномочий по переселению граждан из непригодного для проживания жилищного фонда </t>
  </si>
  <si>
    <t>2.1.1</t>
  </si>
  <si>
    <t xml:space="preserve">отдел жилищно-коммунального хозяйства, энергетики и строительства администрации района/отдел по жилищным вопросам и муниципальной собственности администрации района/администрации городских и сельских </t>
  </si>
  <si>
    <t>Стимулирование развития жилищного строительства</t>
  </si>
  <si>
    <t>Покупка жилых помещений  для предоставления детям-сиротам и детям, оставшимся без попечения родителей, а также лицам из числа детей-сирот и детей, оставшихся без попечения родителей, жилых помещений специализированного жилищного фонда по договорам найма специализированных жилых помещений для осуществления органами местного самоуправления передаваемых отдельных государственных полномочий, предусмотренных статьей 12 Закона Ханты-Мансийского автономного округа ‒ Югры от 9 июня 2009 года № 86-оз «О дополнительных гарантиях и дополнительных мерах социальной поддержки детей-сирот и детей, оставшихся без попечения родителей, лиц из числа детей-сирот и детей, оставшихся без попечения родителей, усыновителей, приемных родителей, патронатных воспитателей и воспитателей детских домов семейного типа в Ханты-Мансийском автономном округе ‒ Югре»</t>
  </si>
  <si>
    <t>управление опеки и попечительства администрации района</t>
  </si>
  <si>
    <t>муниципальное казенное учреждение «Управление капитального строительства по застройке Нижневартовского района»</t>
  </si>
  <si>
    <t>Инженерные сети участка частной застройки (2 очередь) в пгт. Излучинск</t>
  </si>
  <si>
    <t>2.2.1.</t>
  </si>
  <si>
    <t>2.3.1.</t>
  </si>
  <si>
    <t>2.1.2.</t>
  </si>
  <si>
    <t>Итого по подпрограмме 2</t>
  </si>
  <si>
    <t>Подпрограмма 3 «Обеспечение мерами государственной поддержки по улучшению жилищных условий отдельных категорий граждан".</t>
  </si>
  <si>
    <t>Предоставление государственной поддержки на приобретение жилых помещений отдельным категориям граждан.</t>
  </si>
  <si>
    <t>3.1.2.</t>
  </si>
  <si>
    <t>Итого по подпрограмме 3</t>
  </si>
  <si>
    <t>пгт. Излучинск</t>
  </si>
  <si>
    <t>пгт. Новоаганск</t>
  </si>
  <si>
    <t>с.п. Ларьяк</t>
  </si>
  <si>
    <t>с.п. Ваховск</t>
  </si>
  <si>
    <t>с.п. Зайцева Речка</t>
  </si>
  <si>
    <t>с.п. Вата</t>
  </si>
  <si>
    <t>с.п. Покур</t>
  </si>
  <si>
    <t>с.п. Аган</t>
  </si>
  <si>
    <t>Капитальный ремонт объектов жилищного хозяйства с.п. Покур</t>
  </si>
  <si>
    <t>4.1.1.</t>
  </si>
  <si>
    <t>4.1.2.</t>
  </si>
  <si>
    <t>4.1.3.</t>
  </si>
  <si>
    <t>4.1.4.</t>
  </si>
  <si>
    <t>4.1.5.</t>
  </si>
  <si>
    <t>4.1.6.</t>
  </si>
  <si>
    <t>4.1.7.</t>
  </si>
  <si>
    <t>4.1.8.</t>
  </si>
  <si>
    <t>4.1.9.</t>
  </si>
  <si>
    <t>4.1.10.</t>
  </si>
  <si>
    <t>4.1.11.</t>
  </si>
  <si>
    <t>4.1.13.</t>
  </si>
  <si>
    <t>4.1.14.</t>
  </si>
  <si>
    <t>4.1.15.</t>
  </si>
  <si>
    <t>4.1.16.</t>
  </si>
  <si>
    <t>4.1.17.</t>
  </si>
  <si>
    <t>Подпрограмма 4 «Капитальный ремонт объектов жилищного хозяйства»</t>
  </si>
  <si>
    <t>Ответственный исполнитель:отдел жилищно-коммунального хозяйства, энергетики и строительства администрации района</t>
  </si>
  <si>
    <t>Соисполнитель:управление архитектуры и градостроительства администрации района</t>
  </si>
  <si>
    <t>Соисполнитель:отдел по жилищным вопросам и муниципальной собственности администрации района</t>
  </si>
  <si>
    <t>Соисполнитель:управление опеки и попечительства администрации района</t>
  </si>
  <si>
    <t>Соисполнитель:муниципальное казенное учреждение «Управление капитального строительства по застройке Нижневартовского района»</t>
  </si>
  <si>
    <t>в том числе по проектам, портфелям проектов района (в том числе направленные на реализацию национальных и федеральных проектов Российской Федерации)</t>
  </si>
  <si>
    <t>Таблица 2</t>
  </si>
  <si>
    <t>Наименование целевых показателей</t>
  </si>
  <si>
    <t>Базовый показатель на начало реализации муниципальной программы</t>
  </si>
  <si>
    <t>Примечание (причины не достижения/перевыполнения показателя)</t>
  </si>
  <si>
    <t>Целевые показатели муниципальной программы "Развитие жилищной сферы в Нижневартовском районе"</t>
  </si>
  <si>
    <t>Значение показателя на 2019 год</t>
  </si>
  <si>
    <t>Общий объема ввода жилья, тыс. кв. м в год*</t>
  </si>
  <si>
    <t>Коэффициент доступности жилья (количество лет, необходимых семье, состоящей из трех человек, для приобретения стандартной квартиры общей площадью 54 кв. метра с учетом среднего годового совокупного денежного дохода семьи) ***</t>
  </si>
  <si>
    <t>Общая площадь жилых помещений, приходящихся в среднем на 1 жителя, кв. м.</t>
  </si>
  <si>
    <t>Общая площадь жилых помещений, приходящихся в среднем на 1 жителя,в том числе введенная за один год, кв. м.</t>
  </si>
  <si>
    <t>Доля молодых семей, улучшивших жилищные условия в соответствии с муниципальной программой, в общем числе молодых семей, поставленных на учет в качестве нуждающихся в улучшении жилищных условий, %</t>
  </si>
  <si>
    <t>Доля муниципальных образований района с утвержденными документами территориального планирования и градостроительного зонирования от общего количества муниципальных образований района, %**</t>
  </si>
  <si>
    <t>Доля муниципальных услуг в электронном виде в общем количестве предоставленных услуг по выдаче разрешения на строительство, %**</t>
  </si>
  <si>
    <t>Количество предоставленных в собственность земельных участков без проведения торгов и предварительных согласований мест размещения объектов для строительства индивидуальных жилых домов гражданам, отнесенным к категориям, указанным в пункте 1 статьи 7.4. Закона Ханты-Мансийского автономного округа – Югры от 06.07.2005 № 57-оз «О регулировании отдельных жилищных отношений в Ханты-Мансийском автономном округе – Югре», участков</t>
  </si>
  <si>
    <t>Площадь земельных участков, предоставленных, для жилищного строительства, индивидуального жилищного строительства в расчете на 10 тыс. чел., га</t>
  </si>
  <si>
    <t>Количество проведенных капитальных ремонтов объектов муниципального жилого фонда (от лимитов финансирования мероприятий), объект</t>
  </si>
  <si>
    <t>Жилой дом по ул. Югорская, д. 7 в с. Варьеган</t>
  </si>
  <si>
    <t>Жилой дом по ул. Югорская, д. 6 в с. Варьеган</t>
  </si>
  <si>
    <t>Жилой дом по ул. Центральная, д 7 в с. Варьеган</t>
  </si>
  <si>
    <t>Жилой дом по ул. Айваседа Мэру, д 32 в с. Варьеган</t>
  </si>
  <si>
    <t>Жилой дом по ул. Айваседа Мэру, д 17 в с. Варьеган</t>
  </si>
  <si>
    <t>Жилой дом по ул. Кедровая, д. 4, кв. 2 в д. Вата</t>
  </si>
  <si>
    <t>Жилой дом по ул. Школьная, д. 9, кв. 16 в п. Ваховск</t>
  </si>
  <si>
    <t>Жилой дом по ул. Спортивная, д. 1, кв. 21 в п. Ваховск</t>
  </si>
  <si>
    <t>Жилой дом по ул. Центральная, д. 6, кв. 1 в с. Охтеурте</t>
  </si>
  <si>
    <t>Жилой дом по ул. Кооперативная, д. 8 в с. Охтеурте</t>
  </si>
  <si>
    <t>Жилой дом по ул. Школьная, д. 8 в п. Зайцева Речка</t>
  </si>
  <si>
    <t>Жилой дом по ул. Октябрьская, д. 5 в п. Зайцева Речка</t>
  </si>
  <si>
    <t>Замена электрооборудования жилых домом по ул. Мира, д.13, ул. Дружбы, д.4, 19, ул. Восточная, д. 1, 19, ул. Молодежная, д. 23, 25, ул. Соснавая, д. 3, 6, ул. Таежная, д. 4, 12 в с. Корлики</t>
  </si>
  <si>
    <t>Капитальный ремонт здания по ул. Кедровая, д.8 в д. Вата (переустройство бывшего ФАП в двухквартирный жилой дом)</t>
  </si>
  <si>
    <t>Таблица 3</t>
  </si>
  <si>
    <r>
      <t xml:space="preserve">Пояснения к отчету о </t>
    </r>
    <r>
      <rPr>
        <b/>
        <sz val="10"/>
        <color indexed="8"/>
        <rFont val="Times New Roman"/>
        <family val="1"/>
        <charset val="204"/>
      </rPr>
      <t xml:space="preserve">ходе исполнения графика (сетевого графика) по реализации муниципальной программы     __________________________________________________________________________                                                                                                   </t>
    </r>
  </si>
  <si>
    <t>Основные социально-значимые реализованные мероприятия</t>
  </si>
  <si>
    <t>1.1. Осуществление градостроительной деятельности</t>
  </si>
  <si>
    <t xml:space="preserve">1.2. Предоставление земельных участков под малоэтажное жилищное строительство. </t>
  </si>
  <si>
    <t xml:space="preserve">2.1. Стимулирование застройщиков на реализацию проектов жилищного строительства. </t>
  </si>
  <si>
    <t xml:space="preserve">2.2. Защита жилищных прав детей-сирот и детей, оставшихся без попечения родителей, и лиц из их числа </t>
  </si>
  <si>
    <t xml:space="preserve">2.3. Строительство систем инженерной инфраструктуры в целях обеспечения инженерной подготовки земельных участков для жилищного строительства </t>
  </si>
  <si>
    <t xml:space="preserve">2.4. Создание безопасных условий проживания для граждан проживающих в жилых домах, находящихся в зоне подтопления и (или) в зоне береговой линии, подверженной абразии </t>
  </si>
  <si>
    <t xml:space="preserve">3.1. Предоставление государственной поддержки на приобретение жилых помещений отдельным категориям граждан </t>
  </si>
  <si>
    <t xml:space="preserve">4.1. Капитальный ремонт домов муниципального жилищного фонда района </t>
  </si>
  <si>
    <t xml:space="preserve">5.1. Создание условий для переселения жителей из населенных пунктов с низкой плотностью населения </t>
  </si>
  <si>
    <t>отдел по жилищным вопросам и муниципальной собственности администрации района</t>
  </si>
  <si>
    <t>Информация о привлеченных средствах , в том числе о подписанных соглашениях с главными распорядителями средств бюджета автономного округа</t>
  </si>
  <si>
    <t>Результаты реализации муниципальной  программы соисполнителями:*</t>
  </si>
  <si>
    <t>4.1.18.</t>
  </si>
  <si>
    <t>3.1.1.</t>
  </si>
  <si>
    <t>3.1.3.</t>
  </si>
  <si>
    <t>4.1.12.</t>
  </si>
  <si>
    <t>4.1.19</t>
  </si>
  <si>
    <t>4.1.20.</t>
  </si>
  <si>
    <t>4.1.21.</t>
  </si>
  <si>
    <t>4.1.22.</t>
  </si>
  <si>
    <t>4.1.23.</t>
  </si>
  <si>
    <t>4.1.24.</t>
  </si>
  <si>
    <t>4.1.25.</t>
  </si>
  <si>
    <t>Осуществление градостроительной деятельности</t>
  </si>
  <si>
    <t xml:space="preserve">Стимулирование застройщиков на реализацию проектов жилищного строительства. </t>
  </si>
  <si>
    <t>Защита жилищных прав детей-сирот и детей, оставшихся без попечения родителей, и лиц из их числа.</t>
  </si>
  <si>
    <t>Строительство систем инженерной инфраструктуры в целях обеспечения инженерной подготовки земельных участков для жилищного строительства</t>
  </si>
  <si>
    <t>4.1.26.</t>
  </si>
  <si>
    <t>4.1.27</t>
  </si>
  <si>
    <t>4.1.28.</t>
  </si>
  <si>
    <t>4.1.29.</t>
  </si>
  <si>
    <t>Жилой дом по ул. Осипенко, д. 27, в с. Ларьяк</t>
  </si>
  <si>
    <t>Жилой дом по ул. Белорусская, д. 15, в с. Покур</t>
  </si>
  <si>
    <t>Жилой дом по ул. Кербунова, д. 4, кв. 6 в с. Ларьяк</t>
  </si>
  <si>
    <t>Жилой дом по ул. Октябрьская, д. 15, кв. 2 в п. Зайцева Речка</t>
  </si>
  <si>
    <t>4.1.30.</t>
  </si>
  <si>
    <t>Жилой дом по ул. Советская, д. 23, в п. Аган</t>
  </si>
  <si>
    <t>2.2.2.</t>
  </si>
  <si>
    <t>2.2.3.</t>
  </si>
  <si>
    <t>Ремонт жилых помещений детям-сиротам, оставшимся без попечительства (жилое помещение по ул. Набережная, д. 22, кв. 14 в пгт. Излучинск</t>
  </si>
  <si>
    <t>Ремонт жилых помещений детям-сиротам, оставшимся без попечительства (жилое помещение по ул. Набережная, д. 2, кв. 55 в пгт. Излучинск</t>
  </si>
  <si>
    <t>Жилой дом по ул. Пролетарская, д. 26 в п. Зайцева Речка</t>
  </si>
  <si>
    <t>Жилой дом по ул. Пролетарская, д. 13 в п. Зайцева Речка</t>
  </si>
  <si>
    <t>Жилой дом по пер. Школьный в д. Чехломей</t>
  </si>
  <si>
    <t>с. Ларьяк ул. Мирюгина, д. 14 до ул. Кербунова, д. 8</t>
  </si>
  <si>
    <t>Жилой дом по ул. Набережная, д. 42, кв. 2 в с. Большетархово</t>
  </si>
  <si>
    <t>Жилой дом по ул. Таежной, д. 6 в п. Аган</t>
  </si>
  <si>
    <t>Жилой дом по ул. Новая, д. 22, кв. 2 в п. Аган</t>
  </si>
  <si>
    <t>Жилой дом по ул. Рыбников, д. 15 в п. Аган</t>
  </si>
  <si>
    <t>4.1.31.</t>
  </si>
  <si>
    <t>4.1.32.</t>
  </si>
  <si>
    <t>4.1.33.</t>
  </si>
  <si>
    <t>4.1.34.</t>
  </si>
  <si>
    <t>4.1.35.</t>
  </si>
  <si>
    <t>4.1.36.</t>
  </si>
  <si>
    <t>4.1.37.</t>
  </si>
  <si>
    <t>4.1.38.</t>
  </si>
  <si>
    <t xml:space="preserve">По мероприятиям «Разработка проектов планировки и межевания терри-торий населенных пунктов», «Внесение изменений в генеральные планы, правила землепользования и застройки, проекты планировки поселений Нижневартов-ского района. Отображение границ зон затопления, подтопления» заявки на размещение аукционов в электронной форме направлены 04.07.2019
</t>
  </si>
  <si>
    <t>31.07.2019 состоялось 3 аукциона в электронной форме на приобретение в муниципальную собственность 30 жилых помещений по ул. Таежная, д. 12 БС1 в пгт. Излучинск, на общую сумму 77 680,2 тыс. руб., заключение контрактов 12.08.2019.</t>
  </si>
  <si>
    <t xml:space="preserve">31.07.2019 состоялось 5 аукционов в электронной форме на приобретение в муниципальную собственность 5 жилых помещений по ул. Таежная, д. 12 БС1 в пгт. Излучинск, на общую сумму 8 697,3 тыс. руб., заключение контрактов 12.08.2019.
</t>
  </si>
  <si>
    <t xml:space="preserve">Разработка аукционной документации по объектам мероприятия "4.1. Капитальный ремонт домов муниципального жилищного фонда района, размещение аукционов в электронной форме на заключение контрактов по капитальному ремонту муниципального жилого фонда. Заключены муниципальные контракты: №56-СДО "Жилой дом по ул. Советская,23 в с.п. Аган" от 02.07.2019 до 17.08.2019 с АО "ЮТЭК-НВР", №59-СДО "Квартира №1 в двухквартирном жилом доме по ул. Белорусская, 15 в с.п. Покур" от 16.07.2019 до 31.10.2019 с ИП Ямалиев А.Р. Завершен капитальный ремонт домов по ул. Новая, д. 17 в с. Покур, по ул. Октябрьская, д. 15, кв. 2 в п. Зайцева Речка.                                                                                   29.07.2019 заключен муниципальный контракт №63-СДО от 29.07.2019 на сумму 72 166,7 тыс. руб. на выполнение работ по капитальному строительству объекта «Инженерные сети участка частной застройки (2 очередь) в пгт. Излучинск» (сети канализации) с ЗАО «Нижневартовскстройдеталь».  
По мероприятию «Ремонт квартиры по ул. Набережная, д. 22, кв.14 в пгт. Излучинск» заключен муниципальный контракт №46-СДО от 24.06.2019-24.07.2019 с ИП Лобин А.В. Работы завершены. 
По мероприятию «Ремонт квартиры по ул. Набережная, д. 2, кв.55 в пгт. Излучинск» заключен муниципальный контракт №45-СДО от 24.06.2019-24.07.2019 с ИП Лобин А.В. Работы завершены.
</t>
  </si>
  <si>
    <t>Заключены соглашения о предоставлении субсидии местному бюджету из бюджета ХМАО-Югры №21-С/2019 от 20.02.2019 на сумму 72 166,7 тыс. руб., № 21-ЖС от 19.03.2019 на сумму 357 410,8 тыс. руб., №71819000-1-2019-003 от 01.04.2019 на сумму 1 476,6 тыс. руб.</t>
  </si>
</sst>
</file>

<file path=xl/styles.xml><?xml version="1.0" encoding="utf-8"?>
<styleSheet xmlns="http://schemas.openxmlformats.org/spreadsheetml/2006/main">
  <numFmts count="11">
    <numFmt numFmtId="43" formatCode="_-* #,##0.00_р_._-;\-* #,##0.00_р_._-;_-* &quot;-&quot;??_р_._-;_-@_-"/>
    <numFmt numFmtId="164" formatCode="0.0"/>
    <numFmt numFmtId="165" formatCode="#,##0_ ;\-#,##0\ "/>
    <numFmt numFmtId="166" formatCode="#,##0.0"/>
    <numFmt numFmtId="167" formatCode="#,##0.0_ ;\-#,##0.0\ "/>
    <numFmt numFmtId="168" formatCode="#,##0.000"/>
    <numFmt numFmtId="169" formatCode="_-* #,##0.0_р_._-;\-* #,##0.0_р_._-;_-* &quot;-&quot;?_р_._-;_-@_-"/>
    <numFmt numFmtId="170" formatCode="0.0000000"/>
    <numFmt numFmtId="171" formatCode="_-* #,##0.00_р_._-;\-* #,##0.00_р_._-;_-* &quot;-&quot;?_р_._-;_-@_-"/>
    <numFmt numFmtId="172" formatCode="#,##0.00_ ;\-#,##0.00\ "/>
    <numFmt numFmtId="173" formatCode="0.0%"/>
  </numFmts>
  <fonts count="28">
    <font>
      <sz val="11"/>
      <color theme="1"/>
      <name val="Calibri"/>
      <family val="2"/>
      <charset val="204"/>
      <scheme val="minor"/>
    </font>
    <font>
      <b/>
      <sz val="10"/>
      <name val="Times New Roman"/>
      <family val="1"/>
      <charset val="204"/>
    </font>
    <font>
      <i/>
      <sz val="10"/>
      <name val="Times New Roman"/>
      <family val="1"/>
      <charset val="204"/>
    </font>
    <font>
      <sz val="10"/>
      <name val="Times New Roman"/>
      <family val="1"/>
      <charset val="204"/>
    </font>
    <font>
      <sz val="10"/>
      <color indexed="8"/>
      <name val="Times New Roman"/>
      <family val="1"/>
      <charset val="204"/>
    </font>
    <font>
      <b/>
      <sz val="10"/>
      <color indexed="8"/>
      <name val="Times New Roman"/>
      <family val="1"/>
      <charset val="204"/>
    </font>
    <font>
      <sz val="11"/>
      <name val="Times New Roman"/>
      <family val="1"/>
      <charset val="204"/>
    </font>
    <font>
      <vertAlign val="subscript"/>
      <sz val="10"/>
      <color indexed="8"/>
      <name val="Times New Roman"/>
      <family val="1"/>
      <charset val="204"/>
    </font>
    <font>
      <b/>
      <vertAlign val="subscript"/>
      <sz val="10"/>
      <color indexed="8"/>
      <name val="Times New Roman"/>
      <family val="1"/>
      <charset val="204"/>
    </font>
    <font>
      <vertAlign val="subscript"/>
      <sz val="10"/>
      <name val="Times New Roman"/>
      <family val="1"/>
      <charset val="204"/>
    </font>
    <font>
      <sz val="8"/>
      <name val="Times New Roman"/>
      <family val="1"/>
      <charset val="204"/>
    </font>
    <font>
      <sz val="8"/>
      <name val="Aharoni"/>
      <charset val="177"/>
    </font>
    <font>
      <sz val="8.3000000000000007"/>
      <name val="Times New Roman"/>
      <family val="1"/>
      <charset val="204"/>
    </font>
    <font>
      <sz val="11"/>
      <color theme="1"/>
      <name val="Calibri"/>
      <family val="2"/>
      <charset val="204"/>
      <scheme val="minor"/>
    </font>
    <font>
      <sz val="11"/>
      <color theme="1"/>
      <name val="Calibri"/>
      <family val="2"/>
      <scheme val="minor"/>
    </font>
    <font>
      <sz val="11"/>
      <color theme="1"/>
      <name val="Times New Roman"/>
      <family val="1"/>
      <charset val="204"/>
    </font>
    <font>
      <sz val="10"/>
      <color theme="1"/>
      <name val="Times New Roman"/>
      <family val="1"/>
      <charset val="204"/>
    </font>
    <font>
      <b/>
      <sz val="12"/>
      <name val="Times New Roman"/>
      <family val="1"/>
      <charset val="204"/>
    </font>
    <font>
      <sz val="12"/>
      <name val="Times New Roman"/>
      <family val="1"/>
      <charset val="204"/>
    </font>
    <font>
      <sz val="14"/>
      <name val="Times New Roman"/>
      <family val="1"/>
      <charset val="204"/>
    </font>
    <font>
      <sz val="8"/>
      <color theme="1"/>
      <name val="Times New Roman"/>
      <family val="1"/>
      <charset val="204"/>
    </font>
    <font>
      <b/>
      <sz val="10"/>
      <color theme="1"/>
      <name val="Times New Roman"/>
      <family val="1"/>
      <charset val="204"/>
    </font>
    <font>
      <b/>
      <sz val="11"/>
      <color theme="1"/>
      <name val="Calibri"/>
      <family val="2"/>
      <scheme val="minor"/>
    </font>
    <font>
      <sz val="10"/>
      <color theme="1"/>
      <name val="Calibri"/>
      <family val="2"/>
      <scheme val="minor"/>
    </font>
    <font>
      <sz val="9"/>
      <name val="Times New Roman"/>
      <family val="1"/>
      <charset val="204"/>
    </font>
    <font>
      <sz val="10"/>
      <color rgb="FFFF0000"/>
      <name val="Times New Roman"/>
      <family val="1"/>
      <charset val="204"/>
    </font>
    <font>
      <sz val="10"/>
      <name val="Calibri"/>
      <family val="2"/>
      <charset val="204"/>
      <scheme val="minor"/>
    </font>
    <font>
      <sz val="10"/>
      <color theme="1"/>
      <name val="Calibri"/>
      <family val="2"/>
      <charset val="204"/>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4">
    <xf numFmtId="0" fontId="0" fillId="0" borderId="0"/>
    <xf numFmtId="0" fontId="14" fillId="0" borderId="0"/>
    <xf numFmtId="43" fontId="13" fillId="0" borderId="0" applyFont="0" applyFill="0" applyBorder="0" applyAlignment="0" applyProtection="0"/>
    <xf numFmtId="43" fontId="13" fillId="0" borderId="0" applyFont="0" applyFill="0" applyBorder="0" applyAlignment="0" applyProtection="0"/>
  </cellStyleXfs>
  <cellXfs count="319">
    <xf numFmtId="0" fontId="0" fillId="0" borderId="0" xfId="0"/>
    <xf numFmtId="0" fontId="15" fillId="0" borderId="0" xfId="0" applyFont="1" applyAlignment="1" applyProtection="1">
      <alignment vertical="center"/>
      <protection hidden="1"/>
    </xf>
    <xf numFmtId="164" fontId="16" fillId="0" borderId="1" xfId="0" applyNumberFormat="1" applyFont="1" applyBorder="1" applyAlignment="1" applyProtection="1">
      <alignment horizontal="center" vertical="top" wrapText="1"/>
      <protection hidden="1"/>
    </xf>
    <xf numFmtId="164" fontId="16" fillId="2" borderId="1" xfId="0" applyNumberFormat="1" applyFont="1" applyFill="1" applyBorder="1" applyAlignment="1" applyProtection="1">
      <alignment horizontal="center" vertical="top" wrapText="1"/>
      <protection hidden="1"/>
    </xf>
    <xf numFmtId="164" fontId="1" fillId="0" borderId="1" xfId="0" applyNumberFormat="1" applyFont="1" applyFill="1" applyBorder="1" applyAlignment="1" applyProtection="1">
      <alignment horizontal="left" vertical="center" wrapText="1"/>
      <protection hidden="1"/>
    </xf>
    <xf numFmtId="164" fontId="2" fillId="0" borderId="1" xfId="0" applyNumberFormat="1" applyFont="1" applyFill="1" applyBorder="1" applyAlignment="1" applyProtection="1">
      <alignment horizontal="left" vertical="center" wrapText="1"/>
      <protection hidden="1"/>
    </xf>
    <xf numFmtId="164" fontId="16" fillId="0" borderId="0" xfId="0" applyNumberFormat="1" applyFont="1" applyAlignment="1" applyProtection="1">
      <alignment vertical="center"/>
      <protection hidden="1"/>
    </xf>
    <xf numFmtId="164" fontId="16" fillId="2" borderId="0" xfId="0" applyNumberFormat="1" applyFont="1" applyFill="1" applyAlignment="1" applyProtection="1">
      <alignment vertical="center"/>
      <protection hidden="1"/>
    </xf>
    <xf numFmtId="164" fontId="3" fillId="0" borderId="1" xfId="0" applyNumberFormat="1" applyFont="1" applyFill="1" applyBorder="1" applyAlignment="1" applyProtection="1">
      <alignment horizontal="left" vertical="center" wrapText="1"/>
      <protection hidden="1"/>
    </xf>
    <xf numFmtId="164" fontId="16" fillId="0" borderId="2" xfId="0" applyNumberFormat="1" applyFont="1" applyBorder="1" applyAlignment="1" applyProtection="1">
      <alignment vertical="center"/>
      <protection hidden="1"/>
    </xf>
    <xf numFmtId="164" fontId="16" fillId="0" borderId="3" xfId="0" applyNumberFormat="1" applyFont="1" applyBorder="1" applyAlignment="1" applyProtection="1">
      <alignment horizontal="center" vertical="top" wrapText="1"/>
      <protection hidden="1"/>
    </xf>
    <xf numFmtId="164" fontId="16" fillId="0" borderId="2" xfId="0" applyNumberFormat="1" applyFont="1" applyBorder="1" applyAlignment="1" applyProtection="1">
      <alignment horizontal="center" vertical="top" wrapText="1"/>
      <protection hidden="1"/>
    </xf>
    <xf numFmtId="0" fontId="4" fillId="0" borderId="0" xfId="0" applyFont="1"/>
    <xf numFmtId="0" fontId="4" fillId="0" borderId="1" xfId="0" applyFont="1" applyBorder="1" applyAlignment="1">
      <alignment horizontal="center" vertical="center" wrapText="1"/>
    </xf>
    <xf numFmtId="0" fontId="5" fillId="0" borderId="1" xfId="0" applyFont="1" applyBorder="1" applyAlignment="1">
      <alignment horizontal="left" vertical="top" wrapText="1"/>
    </xf>
    <xf numFmtId="4" fontId="5" fillId="0" borderId="1" xfId="0" applyNumberFormat="1" applyFont="1" applyBorder="1" applyAlignment="1">
      <alignment horizontal="right" vertical="center" wrapText="1"/>
    </xf>
    <xf numFmtId="3" fontId="5" fillId="0" borderId="1" xfId="0" applyNumberFormat="1" applyFont="1" applyBorder="1" applyAlignment="1">
      <alignment horizontal="right" vertical="center" wrapText="1"/>
    </xf>
    <xf numFmtId="0" fontId="4" fillId="0" borderId="1" xfId="0" applyFont="1" applyBorder="1" applyAlignment="1">
      <alignment horizontal="left" vertical="top" wrapText="1"/>
    </xf>
    <xf numFmtId="4" fontId="4" fillId="0" borderId="1" xfId="0" applyNumberFormat="1" applyFont="1" applyBorder="1" applyAlignment="1">
      <alignment horizontal="right" vertical="center" wrapText="1"/>
    </xf>
    <xf numFmtId="3" fontId="4" fillId="0" borderId="1" xfId="0" applyNumberFormat="1" applyFont="1" applyBorder="1" applyAlignment="1">
      <alignment horizontal="right" vertical="center" wrapText="1"/>
    </xf>
    <xf numFmtId="3" fontId="4" fillId="0" borderId="1" xfId="0" applyNumberFormat="1" applyFont="1" applyFill="1" applyBorder="1" applyAlignment="1">
      <alignment horizontal="right" vertical="center" wrapText="1"/>
    </xf>
    <xf numFmtId="4" fontId="4" fillId="0" borderId="1" xfId="0" applyNumberFormat="1" applyFont="1" applyFill="1" applyBorder="1" applyAlignment="1">
      <alignment horizontal="right" vertical="center" wrapText="1"/>
    </xf>
    <xf numFmtId="9" fontId="4"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3" fillId="0" borderId="1" xfId="0" applyFont="1" applyBorder="1" applyAlignment="1">
      <alignment horizontal="left" vertical="top" wrapText="1"/>
    </xf>
    <xf numFmtId="4" fontId="3" fillId="0" borderId="1" xfId="0" applyNumberFormat="1" applyFont="1" applyBorder="1" applyAlignment="1">
      <alignment horizontal="right" vertical="center" wrapText="1"/>
    </xf>
    <xf numFmtId="3" fontId="3" fillId="0" borderId="1" xfId="0" applyNumberFormat="1" applyFont="1" applyBorder="1" applyAlignment="1">
      <alignment horizontal="right" vertical="center" wrapText="1"/>
    </xf>
    <xf numFmtId="0" fontId="5" fillId="0" borderId="4" xfId="0" applyFont="1" applyBorder="1" applyAlignment="1">
      <alignment vertical="top" wrapText="1"/>
    </xf>
    <xf numFmtId="0" fontId="4" fillId="0" borderId="0" xfId="0" applyFont="1" applyAlignment="1">
      <alignment wrapText="1"/>
    </xf>
    <xf numFmtId="164" fontId="16" fillId="0" borderId="2" xfId="0" applyNumberFormat="1" applyFont="1" applyBorder="1" applyAlignment="1" applyProtection="1">
      <alignment horizontal="center" vertical="top" wrapText="1"/>
      <protection hidden="1"/>
    </xf>
    <xf numFmtId="0" fontId="3" fillId="0" borderId="1" xfId="0" applyFont="1" applyFill="1" applyBorder="1" applyAlignment="1">
      <alignment horizontal="center" vertical="center" wrapText="1"/>
    </xf>
    <xf numFmtId="167" fontId="3" fillId="0" borderId="1" xfId="2" applyNumberFormat="1" applyFont="1" applyFill="1" applyBorder="1" applyAlignment="1">
      <alignment horizontal="right" vertical="center" wrapText="1"/>
    </xf>
    <xf numFmtId="0" fontId="1" fillId="0" borderId="1" xfId="0" applyFont="1" applyFill="1" applyBorder="1" applyAlignment="1" applyProtection="1">
      <alignment vertical="top"/>
      <protection locked="0"/>
    </xf>
    <xf numFmtId="0" fontId="1" fillId="0" borderId="5" xfId="0" applyFont="1" applyFill="1" applyBorder="1" applyAlignment="1" applyProtection="1">
      <alignment vertical="top"/>
      <protection locked="0"/>
    </xf>
    <xf numFmtId="0" fontId="1" fillId="0" borderId="0" xfId="0" applyFont="1" applyFill="1" applyBorder="1" applyAlignment="1" applyProtection="1">
      <alignment vertical="top"/>
      <protection locked="0"/>
    </xf>
    <xf numFmtId="0" fontId="3" fillId="0" borderId="0" xfId="0" applyFont="1" applyAlignment="1">
      <alignment horizontal="right"/>
    </xf>
    <xf numFmtId="0" fontId="3" fillId="0" borderId="0" xfId="0" applyFont="1"/>
    <xf numFmtId="3" fontId="3" fillId="0" borderId="0" xfId="0" applyNumberFormat="1" applyFont="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Fill="1"/>
    <xf numFmtId="0" fontId="6" fillId="0" borderId="0" xfId="0" applyFont="1" applyFill="1" applyAlignment="1">
      <alignment vertical="center"/>
    </xf>
    <xf numFmtId="168" fontId="6" fillId="0" borderId="0" xfId="0" applyNumberFormat="1" applyFont="1" applyFill="1" applyAlignment="1">
      <alignment vertical="center"/>
    </xf>
    <xf numFmtId="0" fontId="10" fillId="0" borderId="0" xfId="0" applyFont="1" applyFill="1"/>
    <xf numFmtId="0" fontId="10" fillId="0" borderId="0" xfId="0" applyFont="1" applyFill="1" applyAlignment="1">
      <alignment vertical="center"/>
    </xf>
    <xf numFmtId="168" fontId="10" fillId="0" borderId="0" xfId="0" applyNumberFormat="1" applyFont="1" applyFill="1" applyAlignment="1">
      <alignment vertical="center"/>
    </xf>
    <xf numFmtId="0" fontId="3" fillId="0" borderId="0" xfId="0" applyFont="1" applyAlignment="1">
      <alignment horizontal="center"/>
    </xf>
    <xf numFmtId="0" fontId="3" fillId="0" borderId="0" xfId="0" applyFont="1" applyBorder="1" applyAlignment="1">
      <alignment horizontal="center"/>
    </xf>
    <xf numFmtId="0" fontId="1" fillId="0" borderId="6" xfId="0" applyFont="1" applyBorder="1"/>
    <xf numFmtId="0" fontId="3" fillId="0" borderId="6" xfId="0" applyFont="1" applyBorder="1" applyAlignment="1">
      <alignment horizontal="center"/>
    </xf>
    <xf numFmtId="0" fontId="3" fillId="0" borderId="5" xfId="0" applyFont="1" applyFill="1" applyBorder="1" applyAlignment="1">
      <alignment horizontal="center" vertical="center" wrapText="1"/>
    </xf>
    <xf numFmtId="0" fontId="3" fillId="0" borderId="0" xfId="0" applyFont="1" applyBorder="1" applyAlignment="1">
      <alignment horizontal="center" vertical="center"/>
    </xf>
    <xf numFmtId="0" fontId="1" fillId="0" borderId="4" xfId="0" applyFont="1" applyBorder="1" applyAlignment="1">
      <alignment vertical="top"/>
    </xf>
    <xf numFmtId="0" fontId="1" fillId="0" borderId="7" xfId="0" applyFont="1" applyBorder="1" applyAlignment="1">
      <alignment vertical="top" wrapText="1"/>
    </xf>
    <xf numFmtId="0" fontId="3" fillId="0" borderId="3" xfId="0" applyFont="1" applyBorder="1" applyAlignment="1">
      <alignment horizontal="center"/>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 fillId="0" borderId="7" xfId="0" applyFont="1" applyFill="1" applyBorder="1" applyAlignment="1">
      <alignment vertical="top"/>
    </xf>
    <xf numFmtId="167" fontId="10" fillId="0" borderId="1" xfId="2" applyNumberFormat="1" applyFont="1" applyFill="1" applyBorder="1" applyAlignment="1">
      <alignment horizontal="center" vertical="center" wrapText="1"/>
    </xf>
    <xf numFmtId="0" fontId="10" fillId="3" borderId="0" xfId="1"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1"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3" fillId="3" borderId="1" xfId="0" applyFont="1" applyFill="1" applyBorder="1" applyAlignment="1">
      <alignment horizontal="center" vertical="top" wrapText="1"/>
    </xf>
    <xf numFmtId="0" fontId="3" fillId="3" borderId="0" xfId="0" applyFont="1" applyFill="1" applyBorder="1" applyAlignment="1">
      <alignment horizontal="center"/>
    </xf>
    <xf numFmtId="0" fontId="10" fillId="3" borderId="0" xfId="0" applyFont="1" applyFill="1" applyAlignment="1">
      <alignment horizontal="center" vertical="center"/>
    </xf>
    <xf numFmtId="0" fontId="3" fillId="0" borderId="1" xfId="0" applyFont="1" applyFill="1" applyBorder="1" applyAlignment="1">
      <alignment horizontal="left" vertical="top"/>
    </xf>
    <xf numFmtId="0" fontId="3" fillId="0" borderId="5" xfId="0" applyFont="1" applyFill="1" applyBorder="1" applyAlignment="1">
      <alignment horizontal="left" vertical="top" wrapText="1"/>
    </xf>
    <xf numFmtId="0" fontId="3" fillId="0" borderId="5" xfId="0" applyFont="1" applyFill="1" applyBorder="1" applyAlignment="1">
      <alignment horizontal="center" vertical="top" wrapText="1"/>
    </xf>
    <xf numFmtId="0" fontId="10" fillId="0" borderId="8"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0"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0" xfId="0" applyFont="1" applyFill="1" applyBorder="1" applyAlignment="1">
      <alignment horizontal="center" vertical="top" wrapText="1"/>
    </xf>
    <xf numFmtId="0" fontId="10" fillId="0" borderId="0" xfId="0" applyFont="1" applyFill="1" applyBorder="1" applyAlignment="1">
      <alignment horizontal="center" vertical="center" wrapText="1"/>
    </xf>
    <xf numFmtId="0" fontId="10" fillId="0" borderId="2" xfId="0"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3" fillId="0" borderId="10" xfId="0" applyFont="1" applyFill="1" applyBorder="1" applyAlignment="1">
      <alignment horizontal="center" vertical="top" wrapText="1"/>
    </xf>
    <xf numFmtId="0" fontId="10" fillId="0" borderId="10"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Alignment="1">
      <alignment horizontal="center" vertical="center" wrapText="1"/>
    </xf>
    <xf numFmtId="0" fontId="10" fillId="3" borderId="4" xfId="0" applyFont="1" applyFill="1" applyBorder="1" applyAlignment="1">
      <alignment horizontal="center" vertical="center" wrapText="1"/>
    </xf>
    <xf numFmtId="166" fontId="10" fillId="0" borderId="1" xfId="0" applyNumberFormat="1" applyFont="1" applyBorder="1" applyAlignment="1">
      <alignment horizontal="center" vertical="center" wrapText="1"/>
    </xf>
    <xf numFmtId="0" fontId="3" fillId="0" borderId="0" xfId="0" applyFont="1" applyFill="1" applyAlignment="1">
      <alignment horizontal="center"/>
    </xf>
    <xf numFmtId="0" fontId="10" fillId="0" borderId="1" xfId="0" applyFont="1" applyFill="1" applyBorder="1" applyAlignment="1">
      <alignment vertical="center" wrapText="1"/>
    </xf>
    <xf numFmtId="0" fontId="12" fillId="0" borderId="0" xfId="0" applyFont="1" applyAlignment="1">
      <alignment horizontal="center" vertical="center" wrapText="1"/>
    </xf>
    <xf numFmtId="0" fontId="16" fillId="0" borderId="10" xfId="0" applyFont="1" applyFill="1" applyBorder="1" applyAlignment="1">
      <alignment horizontal="center" wrapText="1"/>
    </xf>
    <xf numFmtId="164" fontId="3" fillId="0" borderId="0" xfId="0" applyNumberFormat="1" applyFont="1" applyFill="1" applyBorder="1" applyAlignment="1">
      <alignment horizontal="justify" vertical="top" wrapText="1"/>
    </xf>
    <xf numFmtId="0" fontId="16" fillId="0" borderId="0" xfId="0" applyFont="1" applyBorder="1" applyAlignment="1">
      <alignment horizontal="justify" vertical="top" wrapText="1"/>
    </xf>
    <xf numFmtId="0" fontId="3" fillId="0" borderId="0" xfId="0" applyFont="1" applyFill="1" applyBorder="1" applyAlignment="1">
      <alignment horizontal="justify" vertical="top"/>
    </xf>
    <xf numFmtId="0" fontId="10" fillId="0" borderId="0" xfId="0" applyFont="1"/>
    <xf numFmtId="0" fontId="18" fillId="0" borderId="0" xfId="0" applyFont="1" applyFill="1" applyBorder="1" applyAlignment="1" applyProtection="1">
      <alignment vertical="center"/>
    </xf>
    <xf numFmtId="0" fontId="18" fillId="0" borderId="0" xfId="0" applyFont="1"/>
    <xf numFmtId="0" fontId="19" fillId="0" borderId="0" xfId="0" applyFont="1" applyFill="1" applyAlignment="1" applyProtection="1">
      <alignment vertical="center"/>
    </xf>
    <xf numFmtId="164" fontId="19" fillId="0" borderId="0" xfId="2" applyNumberFormat="1" applyFont="1" applyFill="1" applyBorder="1" applyAlignment="1" applyProtection="1">
      <alignment vertical="center" wrapText="1"/>
    </xf>
    <xf numFmtId="164" fontId="19" fillId="0" borderId="0" xfId="0" applyNumberFormat="1" applyFont="1" applyFill="1" applyBorder="1" applyAlignment="1" applyProtection="1">
      <alignment horizontal="left"/>
    </xf>
    <xf numFmtId="0" fontId="19" fillId="0" borderId="0" xfId="0" applyFont="1" applyFill="1" applyAlignment="1" applyProtection="1">
      <alignment horizontal="left" vertical="center"/>
    </xf>
    <xf numFmtId="0" fontId="19" fillId="0" borderId="0" xfId="0" applyFont="1" applyFill="1" applyAlignment="1" applyProtection="1">
      <alignment horizontal="right" vertical="center"/>
    </xf>
    <xf numFmtId="3" fontId="6" fillId="0" borderId="0" xfId="0" applyNumberFormat="1" applyFont="1" applyAlignment="1">
      <alignment horizontal="center" vertical="center"/>
    </xf>
    <xf numFmtId="0" fontId="6" fillId="0" borderId="0" xfId="0" applyFont="1"/>
    <xf numFmtId="0" fontId="19" fillId="0" borderId="0" xfId="0" applyFont="1" applyFill="1" applyBorder="1" applyAlignment="1" applyProtection="1">
      <alignment horizontal="left"/>
    </xf>
    <xf numFmtId="0" fontId="19" fillId="0" borderId="0" xfId="0" applyFont="1" applyFill="1" applyBorder="1" applyAlignment="1" applyProtection="1"/>
    <xf numFmtId="0" fontId="19" fillId="0" borderId="0" xfId="0" applyFont="1" applyFill="1" applyBorder="1" applyAlignment="1" applyProtection="1">
      <alignment wrapText="1"/>
    </xf>
    <xf numFmtId="165" fontId="3" fillId="0" borderId="1" xfId="2" applyNumberFormat="1" applyFont="1" applyBorder="1" applyAlignment="1">
      <alignment horizontal="center" vertical="center" wrapText="1"/>
    </xf>
    <xf numFmtId="0" fontId="18" fillId="0" borderId="0" xfId="0" applyFont="1" applyFill="1" applyBorder="1" applyAlignment="1" applyProtection="1">
      <alignment horizontal="left"/>
    </xf>
    <xf numFmtId="164" fontId="18" fillId="0" borderId="0" xfId="0" applyNumberFormat="1" applyFont="1" applyFill="1" applyBorder="1" applyAlignment="1" applyProtection="1">
      <alignment horizontal="left"/>
    </xf>
    <xf numFmtId="0" fontId="17" fillId="0" borderId="0" xfId="0" applyFont="1" applyAlignment="1">
      <alignment horizontal="center" vertical="top" wrapText="1"/>
    </xf>
    <xf numFmtId="0" fontId="3" fillId="0" borderId="1" xfId="0" applyFont="1" applyBorder="1" applyAlignment="1">
      <alignment horizontal="center" vertical="top" wrapText="1"/>
    </xf>
    <xf numFmtId="0" fontId="19" fillId="0" borderId="0" xfId="0" applyFont="1" applyFill="1" applyBorder="1" applyAlignment="1" applyProtection="1">
      <alignment horizontal="left" wrapText="1"/>
    </xf>
    <xf numFmtId="0" fontId="18" fillId="0" borderId="0" xfId="0" applyFont="1" applyFill="1" applyAlignment="1" applyProtection="1">
      <alignment vertical="center"/>
    </xf>
    <xf numFmtId="0" fontId="18" fillId="0" borderId="0" xfId="0" applyFont="1" applyFill="1" applyAlignment="1" applyProtection="1">
      <alignment horizontal="left" vertical="center"/>
    </xf>
    <xf numFmtId="0" fontId="18" fillId="0" borderId="0" xfId="0" applyFont="1" applyFill="1" applyAlignment="1" applyProtection="1">
      <alignment horizontal="right" vertical="center"/>
    </xf>
    <xf numFmtId="164" fontId="18" fillId="0" borderId="0" xfId="2" applyNumberFormat="1" applyFont="1" applyFill="1" applyBorder="1" applyAlignment="1" applyProtection="1">
      <alignment vertical="center" wrapText="1"/>
    </xf>
    <xf numFmtId="0" fontId="3" fillId="0" borderId="1" xfId="0" applyFont="1" applyBorder="1"/>
    <xf numFmtId="0" fontId="18" fillId="0" borderId="0" xfId="0" applyFont="1" applyFill="1" applyBorder="1" applyAlignment="1">
      <alignment horizontal="justify" vertical="top"/>
    </xf>
    <xf numFmtId="0" fontId="3" fillId="0" borderId="0" xfId="0" applyFont="1" applyFill="1" applyBorder="1" applyAlignment="1" applyProtection="1">
      <alignment horizontal="left"/>
    </xf>
    <xf numFmtId="3" fontId="3" fillId="0" borderId="1" xfId="0" applyNumberFormat="1" applyFont="1" applyBorder="1" applyAlignment="1" applyProtection="1">
      <alignment horizontal="center" vertical="top" wrapText="1"/>
      <protection locked="0"/>
    </xf>
    <xf numFmtId="0" fontId="16" fillId="0" borderId="1" xfId="0" applyFont="1" applyBorder="1" applyAlignment="1">
      <alignment horizontal="justify"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172" fontId="3" fillId="0" borderId="1" xfId="2" applyNumberFormat="1" applyFont="1" applyBorder="1" applyAlignment="1">
      <alignment horizontal="center" vertical="center" wrapText="1"/>
    </xf>
    <xf numFmtId="0" fontId="3" fillId="3" borderId="1" xfId="0" applyFont="1" applyFill="1" applyBorder="1" applyAlignment="1">
      <alignment horizontal="left" vertical="top" wrapText="1"/>
    </xf>
    <xf numFmtId="167" fontId="3" fillId="0" borderId="1" xfId="2" applyNumberFormat="1" applyFont="1" applyBorder="1" applyAlignment="1">
      <alignment horizontal="center" vertical="center" wrapText="1"/>
    </xf>
    <xf numFmtId="0" fontId="15" fillId="3" borderId="0" xfId="0" applyNumberFormat="1" applyFont="1" applyFill="1" applyAlignment="1">
      <alignment horizontal="center"/>
    </xf>
    <xf numFmtId="0" fontId="20" fillId="3" borderId="0" xfId="0" applyFont="1" applyFill="1"/>
    <xf numFmtId="0" fontId="16" fillId="3" borderId="0" xfId="0" applyFont="1" applyFill="1" applyAlignment="1">
      <alignment horizontal="right"/>
    </xf>
    <xf numFmtId="0" fontId="0" fillId="3" borderId="0" xfId="0" applyFill="1"/>
    <xf numFmtId="0" fontId="15" fillId="3" borderId="0" xfId="0" applyFont="1" applyFill="1"/>
    <xf numFmtId="0" fontId="21" fillId="3" borderId="0" xfId="0" applyFont="1" applyFill="1"/>
    <xf numFmtId="0" fontId="22" fillId="3" borderId="0" xfId="0" applyFont="1" applyFill="1"/>
    <xf numFmtId="0" fontId="3" fillId="3" borderId="1" xfId="0" applyNumberFormat="1" applyFont="1" applyFill="1" applyBorder="1" applyAlignment="1">
      <alignment horizontal="left" vertical="top"/>
    </xf>
    <xf numFmtId="0" fontId="16" fillId="3" borderId="0" xfId="0" applyFont="1" applyFill="1" applyAlignment="1">
      <alignment wrapText="1"/>
    </xf>
    <xf numFmtId="0" fontId="3" fillId="3" borderId="1" xfId="0" applyFont="1" applyFill="1" applyBorder="1" applyAlignment="1">
      <alignment vertical="top" wrapText="1"/>
    </xf>
    <xf numFmtId="0" fontId="16" fillId="3" borderId="0" xfId="0" applyFont="1" applyFill="1"/>
    <xf numFmtId="0" fontId="23" fillId="3" borderId="0" xfId="0" applyFont="1" applyFill="1"/>
    <xf numFmtId="0" fontId="16" fillId="3" borderId="1" xfId="0" applyNumberFormat="1" applyFont="1" applyFill="1" applyBorder="1" applyAlignment="1">
      <alignment horizontal="left" vertical="top"/>
    </xf>
    <xf numFmtId="0" fontId="15" fillId="3" borderId="0" xfId="0" applyNumberFormat="1" applyFont="1" applyFill="1" applyBorder="1" applyAlignment="1">
      <alignment horizontal="center" vertical="top" wrapText="1"/>
    </xf>
    <xf numFmtId="0" fontId="24" fillId="3" borderId="0" xfId="0" applyFont="1" applyFill="1" applyBorder="1" applyAlignment="1">
      <alignment horizontal="left" vertical="top" wrapText="1"/>
    </xf>
    <xf numFmtId="0" fontId="13" fillId="3" borderId="0" xfId="0" applyFont="1" applyFill="1" applyAlignment="1">
      <alignment vertical="center"/>
    </xf>
    <xf numFmtId="0" fontId="3" fillId="3" borderId="0" xfId="0" applyFont="1" applyFill="1" applyBorder="1" applyAlignment="1">
      <alignment vertical="center" wrapText="1"/>
    </xf>
    <xf numFmtId="0" fontId="25" fillId="3" borderId="0" xfId="0" applyFont="1" applyFill="1"/>
    <xf numFmtId="0" fontId="18" fillId="0" borderId="0" xfId="0" applyFont="1" applyBorder="1" applyAlignment="1">
      <alignment horizontal="left" vertical="top"/>
    </xf>
    <xf numFmtId="0" fontId="18" fillId="0" borderId="0" xfId="0" applyFont="1" applyFill="1" applyAlignment="1">
      <alignment horizontal="left"/>
    </xf>
    <xf numFmtId="0" fontId="18" fillId="0" borderId="0" xfId="0" applyFont="1" applyFill="1"/>
    <xf numFmtId="0" fontId="18" fillId="0" borderId="0" xfId="0" applyFont="1" applyFill="1" applyAlignment="1">
      <alignment vertical="center"/>
    </xf>
    <xf numFmtId="0" fontId="23" fillId="3" borderId="1" xfId="0" applyFont="1" applyFill="1" applyBorder="1"/>
    <xf numFmtId="0" fontId="3" fillId="0" borderId="1" xfId="0" applyFont="1" applyFill="1" applyBorder="1" applyAlignment="1">
      <alignment vertical="top" wrapText="1"/>
    </xf>
    <xf numFmtId="165" fontId="3" fillId="0" borderId="1" xfId="2" applyNumberFormat="1" applyFont="1" applyFill="1" applyBorder="1" applyAlignment="1">
      <alignment horizontal="center" vertical="center" wrapText="1"/>
    </xf>
    <xf numFmtId="167" fontId="3" fillId="0" borderId="1" xfId="2" applyNumberFormat="1" applyFont="1" applyFill="1" applyBorder="1" applyAlignment="1">
      <alignment horizontal="center" vertical="center" wrapText="1"/>
    </xf>
    <xf numFmtId="164" fontId="16" fillId="0" borderId="1" xfId="0" applyNumberFormat="1" applyFont="1" applyBorder="1" applyAlignment="1" applyProtection="1">
      <alignment vertical="center"/>
      <protection hidden="1"/>
    </xf>
    <xf numFmtId="164" fontId="16" fillId="0" borderId="1" xfId="0" applyNumberFormat="1" applyFont="1" applyBorder="1" applyAlignment="1">
      <alignment vertical="center"/>
    </xf>
    <xf numFmtId="164" fontId="16" fillId="0" borderId="1" xfId="0" applyNumberFormat="1" applyFont="1" applyBorder="1" applyAlignment="1" applyProtection="1">
      <alignment vertical="center" wrapText="1"/>
      <protection hidden="1"/>
    </xf>
    <xf numFmtId="164" fontId="16" fillId="0" borderId="4" xfId="0" applyNumberFormat="1" applyFont="1" applyBorder="1" applyAlignment="1" applyProtection="1">
      <alignment horizontal="center" vertical="top" wrapText="1"/>
      <protection hidden="1"/>
    </xf>
    <xf numFmtId="164" fontId="16" fillId="0" borderId="7" xfId="0" applyNumberFormat="1" applyFont="1" applyBorder="1" applyAlignment="1" applyProtection="1">
      <alignment horizontal="center" vertical="top" wrapText="1"/>
      <protection hidden="1"/>
    </xf>
    <xf numFmtId="164" fontId="16" fillId="0" borderId="2" xfId="0" applyNumberFormat="1" applyFont="1" applyBorder="1" applyAlignment="1" applyProtection="1">
      <alignment horizontal="center" vertical="top" wrapText="1"/>
      <protection hidden="1"/>
    </xf>
    <xf numFmtId="164" fontId="16" fillId="2" borderId="4" xfId="0" applyNumberFormat="1" applyFont="1" applyFill="1" applyBorder="1" applyAlignment="1" applyProtection="1">
      <alignment horizontal="center" vertical="top" wrapText="1"/>
      <protection hidden="1"/>
    </xf>
    <xf numFmtId="164" fontId="16" fillId="2" borderId="2" xfId="0" applyNumberFormat="1" applyFont="1" applyFill="1" applyBorder="1" applyAlignment="1" applyProtection="1">
      <alignment horizontal="center" vertical="top" wrapText="1"/>
      <protection hidden="1"/>
    </xf>
    <xf numFmtId="164" fontId="16" fillId="2" borderId="7" xfId="0" applyNumberFormat="1" applyFont="1" applyFill="1" applyBorder="1" applyAlignment="1" applyProtection="1">
      <alignment horizontal="center" vertical="top" wrapText="1"/>
      <protection hidden="1"/>
    </xf>
    <xf numFmtId="0" fontId="5" fillId="0" borderId="0" xfId="0" applyFont="1" applyAlignment="1">
      <alignment horizontal="center" vertical="center" wrapText="1"/>
    </xf>
    <xf numFmtId="0" fontId="5" fillId="0" borderId="0" xfId="0" applyFont="1" applyAlignment="1">
      <alignment horizontal="left" vertical="top" wrapText="1"/>
    </xf>
    <xf numFmtId="0" fontId="4" fillId="0" borderId="0" xfId="0" applyFont="1" applyAlignment="1">
      <alignment horizontal="left" vertical="top" wrapText="1"/>
    </xf>
    <xf numFmtId="0" fontId="3" fillId="0" borderId="1" xfId="0" applyFont="1" applyFill="1" applyBorder="1" applyAlignment="1">
      <alignment horizontal="center" vertical="top" wrapText="1"/>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0" fontId="3" fillId="3" borderId="10" xfId="0" applyFont="1" applyFill="1" applyBorder="1" applyAlignment="1">
      <alignment horizontal="center" vertical="top" wrapText="1"/>
    </xf>
    <xf numFmtId="0" fontId="3" fillId="3" borderId="8"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3" borderId="1" xfId="0" applyFont="1" applyFill="1" applyBorder="1" applyAlignment="1">
      <alignment horizontal="center" vertical="top" wrapText="1"/>
    </xf>
    <xf numFmtId="0" fontId="3" fillId="3"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3" fillId="0" borderId="10"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5" xfId="0" applyFont="1" applyBorder="1" applyAlignment="1">
      <alignment horizontal="center" vertical="center" wrapText="1"/>
    </xf>
    <xf numFmtId="0" fontId="3" fillId="0" borderId="10" xfId="0" applyFont="1" applyFill="1" applyBorder="1" applyAlignment="1">
      <alignment horizontal="left" vertical="top" wrapText="1"/>
    </xf>
    <xf numFmtId="0" fontId="3" fillId="0" borderId="5" xfId="0" applyFont="1" applyFill="1" applyBorder="1" applyAlignment="1">
      <alignment horizontal="left" vertical="top" wrapText="1"/>
    </xf>
    <xf numFmtId="16" fontId="3" fillId="0" borderId="10" xfId="0" applyNumberFormat="1" applyFont="1" applyFill="1" applyBorder="1" applyAlignment="1">
      <alignment horizontal="center" vertical="top" wrapText="1"/>
    </xf>
    <xf numFmtId="16" fontId="3" fillId="0" borderId="5" xfId="0" applyNumberFormat="1" applyFont="1" applyFill="1" applyBorder="1" applyAlignment="1">
      <alignment horizontal="center" vertical="top" wrapText="1"/>
    </xf>
    <xf numFmtId="0" fontId="1" fillId="0" borderId="0" xfId="0" applyFont="1" applyBorder="1" applyAlignment="1">
      <alignment horizontal="left" vertical="top"/>
    </xf>
    <xf numFmtId="0" fontId="3" fillId="0" borderId="0" xfId="0" applyFont="1" applyFill="1" applyAlignment="1">
      <alignment horizontal="left"/>
    </xf>
    <xf numFmtId="0" fontId="10" fillId="0" borderId="0" xfId="0" applyFont="1" applyFill="1" applyAlignment="1">
      <alignment horizontal="left" vertical="center" wrapText="1"/>
    </xf>
    <xf numFmtId="0" fontId="10" fillId="3" borderId="4"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8" fillId="0" borderId="0" xfId="0" applyFont="1" applyFill="1" applyBorder="1" applyAlignment="1" applyProtection="1">
      <alignment horizontal="left" wrapText="1"/>
    </xf>
    <xf numFmtId="0" fontId="19" fillId="0" borderId="0" xfId="0" applyFont="1" applyFill="1" applyBorder="1" applyAlignment="1" applyProtection="1">
      <alignment horizontal="left" wrapText="1"/>
    </xf>
    <xf numFmtId="0" fontId="3" fillId="0" borderId="10" xfId="0" applyFont="1" applyBorder="1" applyAlignment="1">
      <alignment vertical="top" wrapText="1"/>
    </xf>
    <xf numFmtId="0" fontId="0" fillId="0" borderId="8" xfId="0" applyBorder="1" applyAlignment="1">
      <alignment vertical="top"/>
    </xf>
    <xf numFmtId="0" fontId="0" fillId="0" borderId="5" xfId="0" applyBorder="1" applyAlignment="1">
      <alignment vertical="top"/>
    </xf>
    <xf numFmtId="0" fontId="3" fillId="0" borderId="1" xfId="0" applyFont="1" applyBorder="1" applyAlignment="1">
      <alignment horizontal="center" vertical="center" wrapText="1"/>
    </xf>
    <xf numFmtId="0" fontId="6" fillId="0" borderId="0" xfId="0" applyFont="1" applyAlignment="1">
      <alignment horizontal="right"/>
    </xf>
    <xf numFmtId="0" fontId="17" fillId="0" borderId="0" xfId="0" applyFont="1" applyAlignment="1">
      <alignment horizontal="center" vertical="top" wrapText="1"/>
    </xf>
    <xf numFmtId="3" fontId="3" fillId="0" borderId="1" xfId="0" applyNumberFormat="1" applyFont="1" applyBorder="1" applyAlignment="1">
      <alignment horizontal="center" vertical="top" wrapText="1"/>
    </xf>
    <xf numFmtId="0" fontId="3" fillId="0" borderId="1" xfId="0" applyFont="1" applyBorder="1" applyAlignment="1">
      <alignment horizontal="center" vertical="top" wrapText="1"/>
    </xf>
    <xf numFmtId="0" fontId="21" fillId="3" borderId="6" xfId="0" applyFont="1" applyFill="1" applyBorder="1" applyAlignment="1">
      <alignment horizontal="center" vertical="top" wrapText="1"/>
    </xf>
    <xf numFmtId="0" fontId="3" fillId="3" borderId="10" xfId="0" applyNumberFormat="1" applyFont="1" applyFill="1" applyBorder="1" applyAlignment="1">
      <alignment horizontal="center" vertical="center"/>
    </xf>
    <xf numFmtId="0" fontId="3" fillId="3" borderId="8" xfId="0" applyNumberFormat="1" applyFont="1" applyFill="1" applyBorder="1" applyAlignment="1">
      <alignment horizontal="center" vertical="center"/>
    </xf>
    <xf numFmtId="0" fontId="3" fillId="3" borderId="5" xfId="0" applyNumberFormat="1" applyFont="1" applyFill="1" applyBorder="1" applyAlignment="1">
      <alignment horizontal="center" vertical="center"/>
    </xf>
    <xf numFmtId="0" fontId="3" fillId="3" borderId="10"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8" fillId="0" borderId="0" xfId="0" applyFont="1" applyAlignment="1">
      <alignment horizontal="left"/>
    </xf>
    <xf numFmtId="0" fontId="3" fillId="0" borderId="0" xfId="0" applyFont="1" applyFill="1" applyAlignment="1" applyProtection="1">
      <alignment horizontal="center" vertical="top" wrapText="1"/>
    </xf>
    <xf numFmtId="0" fontId="3" fillId="0" borderId="0" xfId="0" applyFont="1" applyFill="1" applyBorder="1" applyAlignment="1" applyProtection="1">
      <alignment horizontal="center" vertical="top"/>
    </xf>
    <xf numFmtId="0" fontId="3" fillId="0" borderId="0" xfId="0" applyFont="1" applyFill="1" applyBorder="1" applyAlignment="1" applyProtection="1">
      <alignment horizontal="center" vertical="top"/>
    </xf>
    <xf numFmtId="164" fontId="3" fillId="0" borderId="1" xfId="0" applyNumberFormat="1" applyFont="1" applyFill="1" applyBorder="1" applyAlignment="1" applyProtection="1">
      <alignment horizontal="center" vertical="top" wrapText="1"/>
    </xf>
    <xf numFmtId="0" fontId="26" fillId="0" borderId="1" xfId="0" applyFont="1" applyFill="1" applyBorder="1" applyAlignment="1">
      <alignment horizontal="center" vertical="top" wrapText="1"/>
    </xf>
    <xf numFmtId="164" fontId="3" fillId="0" borderId="1" xfId="0" applyNumberFormat="1" applyFont="1" applyFill="1" applyBorder="1" applyAlignment="1" applyProtection="1">
      <alignment horizontal="center" vertical="top" wrapText="1"/>
    </xf>
    <xf numFmtId="10" fontId="3" fillId="0" borderId="1" xfId="0" applyNumberFormat="1" applyFont="1" applyFill="1" applyBorder="1" applyAlignment="1" applyProtection="1">
      <alignment horizontal="center" vertical="top" wrapText="1"/>
    </xf>
    <xf numFmtId="49" fontId="3" fillId="0" borderId="1" xfId="0" applyNumberFormat="1" applyFont="1" applyFill="1" applyBorder="1" applyAlignment="1" applyProtection="1">
      <alignment horizontal="center" vertical="top" wrapText="1"/>
    </xf>
    <xf numFmtId="0" fontId="26" fillId="0" borderId="1" xfId="0" applyFont="1" applyFill="1" applyBorder="1" applyAlignment="1">
      <alignment vertical="top" wrapText="1"/>
    </xf>
    <xf numFmtId="169" fontId="3" fillId="0" borderId="1" xfId="2" applyNumberFormat="1" applyFont="1" applyFill="1" applyBorder="1" applyAlignment="1" applyProtection="1">
      <alignment horizontal="right" vertical="top" wrapText="1"/>
    </xf>
    <xf numFmtId="0" fontId="16" fillId="0" borderId="1" xfId="0" applyFont="1" applyFill="1" applyBorder="1" applyAlignment="1">
      <alignment vertical="top" wrapText="1"/>
    </xf>
    <xf numFmtId="0" fontId="16" fillId="0" borderId="1" xfId="0" applyFont="1" applyFill="1" applyBorder="1" applyAlignment="1">
      <alignment vertical="top"/>
    </xf>
    <xf numFmtId="169" fontId="3" fillId="0" borderId="0" xfId="2" applyNumberFormat="1" applyFont="1" applyFill="1" applyBorder="1" applyAlignment="1" applyProtection="1">
      <alignment horizontal="right" vertical="top" wrapText="1"/>
    </xf>
    <xf numFmtId="10" fontId="3" fillId="0" borderId="0" xfId="2" applyNumberFormat="1" applyFont="1" applyFill="1" applyBorder="1" applyAlignment="1" applyProtection="1">
      <alignment horizontal="right" vertical="top" wrapText="1"/>
    </xf>
    <xf numFmtId="0" fontId="3" fillId="0" borderId="1" xfId="0" applyFont="1" applyFill="1" applyBorder="1" applyAlignment="1" applyProtection="1">
      <alignment horizontal="left" vertical="top" wrapText="1"/>
    </xf>
    <xf numFmtId="0" fontId="3" fillId="0" borderId="1" xfId="0" applyFont="1" applyFill="1" applyBorder="1" applyAlignment="1" applyProtection="1">
      <alignment horizontal="left" vertical="top" wrapText="1"/>
    </xf>
    <xf numFmtId="0" fontId="27" fillId="0" borderId="1" xfId="0" applyFont="1" applyFill="1" applyBorder="1" applyAlignment="1">
      <alignment horizontal="left" vertical="top" wrapText="1"/>
    </xf>
    <xf numFmtId="164" fontId="3" fillId="0" borderId="1" xfId="0" applyNumberFormat="1" applyFont="1" applyFill="1" applyBorder="1" applyAlignment="1" applyProtection="1">
      <alignment horizontal="left" vertical="top" wrapText="1"/>
    </xf>
    <xf numFmtId="0" fontId="3" fillId="0" borderId="1" xfId="0" applyFont="1" applyFill="1" applyBorder="1" applyAlignment="1">
      <alignment horizontal="justify" vertical="top" wrapText="1"/>
    </xf>
    <xf numFmtId="49" fontId="3" fillId="0" borderId="16" xfId="0" applyNumberFormat="1" applyFont="1" applyFill="1" applyBorder="1" applyAlignment="1" applyProtection="1">
      <alignment horizontal="center" vertical="top" wrapText="1"/>
    </xf>
    <xf numFmtId="49" fontId="3" fillId="0" borderId="17" xfId="0" applyNumberFormat="1" applyFont="1" applyFill="1" applyBorder="1" applyAlignment="1" applyProtection="1">
      <alignment horizontal="center" vertical="top" wrapText="1"/>
    </xf>
    <xf numFmtId="49" fontId="3" fillId="0" borderId="18" xfId="0" applyNumberFormat="1" applyFont="1" applyFill="1" applyBorder="1" applyAlignment="1" applyProtection="1">
      <alignment horizontal="center" vertical="top" wrapText="1"/>
    </xf>
    <xf numFmtId="49" fontId="3" fillId="0" borderId="9"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horizontal="center" vertical="top" wrapText="1"/>
    </xf>
    <xf numFmtId="49" fontId="3" fillId="0" borderId="19" xfId="0" applyNumberFormat="1" applyFont="1" applyFill="1" applyBorder="1" applyAlignment="1" applyProtection="1">
      <alignment horizontal="center" vertical="top" wrapText="1"/>
    </xf>
    <xf numFmtId="49" fontId="3" fillId="0" borderId="1" xfId="0" applyNumberFormat="1" applyFont="1" applyFill="1" applyBorder="1" applyAlignment="1" applyProtection="1">
      <alignment horizontal="left" vertical="top" wrapText="1"/>
    </xf>
    <xf numFmtId="0" fontId="26" fillId="0" borderId="1" xfId="0" applyFont="1" applyFill="1" applyBorder="1" applyAlignment="1">
      <alignment horizontal="left" vertical="top" wrapText="1"/>
    </xf>
    <xf numFmtId="10" fontId="3" fillId="0" borderId="1" xfId="2" applyNumberFormat="1" applyFont="1" applyFill="1" applyBorder="1" applyAlignment="1" applyProtection="1">
      <alignment horizontal="right" vertical="top" wrapText="1"/>
    </xf>
    <xf numFmtId="9" fontId="3" fillId="0" borderId="1" xfId="2" applyNumberFormat="1" applyFont="1" applyFill="1" applyBorder="1" applyAlignment="1" applyProtection="1">
      <alignment horizontal="right" vertical="top" wrapText="1"/>
    </xf>
    <xf numFmtId="171" fontId="3" fillId="0" borderId="1" xfId="2" applyNumberFormat="1" applyFont="1" applyFill="1" applyBorder="1" applyAlignment="1" applyProtection="1">
      <alignment horizontal="right" vertical="top" wrapText="1"/>
    </xf>
    <xf numFmtId="49" fontId="3" fillId="0" borderId="10" xfId="0" applyNumberFormat="1" applyFont="1" applyFill="1" applyBorder="1" applyAlignment="1" applyProtection="1">
      <alignment horizontal="center" vertical="top" wrapText="1"/>
    </xf>
    <xf numFmtId="49" fontId="3" fillId="0" borderId="8" xfId="0" applyNumberFormat="1" applyFont="1" applyFill="1" applyBorder="1" applyAlignment="1" applyProtection="1">
      <alignment horizontal="center" vertical="top" wrapText="1"/>
    </xf>
    <xf numFmtId="49" fontId="3" fillId="0" borderId="5" xfId="0" applyNumberFormat="1" applyFont="1" applyFill="1" applyBorder="1" applyAlignment="1" applyProtection="1">
      <alignment horizontal="center" vertical="top" wrapText="1"/>
    </xf>
    <xf numFmtId="49" fontId="3" fillId="0" borderId="13" xfId="0" applyNumberFormat="1" applyFont="1" applyFill="1" applyBorder="1" applyAlignment="1" applyProtection="1">
      <alignment horizontal="center" vertical="top" wrapText="1"/>
    </xf>
    <xf numFmtId="49" fontId="3" fillId="0" borderId="6" xfId="0" applyNumberFormat="1" applyFont="1" applyFill="1" applyBorder="1" applyAlignment="1" applyProtection="1">
      <alignment horizontal="center" vertical="top" wrapText="1"/>
    </xf>
    <xf numFmtId="49" fontId="3" fillId="0" borderId="3" xfId="0" applyNumberFormat="1" applyFont="1" applyFill="1" applyBorder="1" applyAlignment="1" applyProtection="1">
      <alignment horizontal="center" vertical="top" wrapText="1"/>
    </xf>
    <xf numFmtId="173" fontId="3" fillId="0" borderId="1" xfId="2" applyNumberFormat="1" applyFont="1" applyFill="1" applyBorder="1" applyAlignment="1" applyProtection="1">
      <alignment horizontal="right" vertical="top" wrapText="1"/>
    </xf>
    <xf numFmtId="169" fontId="3" fillId="0" borderId="1" xfId="2" applyNumberFormat="1" applyFont="1" applyFill="1" applyBorder="1" applyAlignment="1" applyProtection="1">
      <alignment horizontal="center" vertical="top" wrapText="1"/>
    </xf>
    <xf numFmtId="164" fontId="3" fillId="0" borderId="1" xfId="0" applyNumberFormat="1" applyFont="1" applyFill="1" applyBorder="1" applyAlignment="1" applyProtection="1">
      <alignment horizontal="left" vertical="top" wrapText="1"/>
    </xf>
    <xf numFmtId="164" fontId="3" fillId="0" borderId="10" xfId="0" applyNumberFormat="1" applyFont="1" applyFill="1" applyBorder="1" applyAlignment="1" applyProtection="1">
      <alignment horizontal="left" vertical="top" wrapText="1"/>
    </xf>
    <xf numFmtId="164" fontId="3" fillId="0" borderId="5" xfId="0" applyNumberFormat="1" applyFont="1" applyFill="1" applyBorder="1" applyAlignment="1" applyProtection="1">
      <alignment horizontal="left" vertical="top" wrapText="1"/>
    </xf>
    <xf numFmtId="0" fontId="3" fillId="0" borderId="16" xfId="0" applyFont="1" applyFill="1" applyBorder="1" applyAlignment="1">
      <alignment horizontal="left" vertical="top" wrapText="1"/>
    </xf>
    <xf numFmtId="0" fontId="3" fillId="0" borderId="13" xfId="0" applyFont="1" applyFill="1" applyBorder="1" applyAlignment="1">
      <alignment horizontal="left" vertical="top" wrapText="1"/>
    </xf>
    <xf numFmtId="49" fontId="1" fillId="0" borderId="4" xfId="0" applyNumberFormat="1" applyFont="1" applyFill="1" applyBorder="1" applyAlignment="1" applyProtection="1">
      <alignment horizontal="left" vertical="top" wrapText="1"/>
    </xf>
    <xf numFmtId="49" fontId="1" fillId="0" borderId="7" xfId="0" applyNumberFormat="1" applyFont="1" applyFill="1" applyBorder="1" applyAlignment="1" applyProtection="1">
      <alignment horizontal="left" vertical="top" wrapText="1"/>
    </xf>
    <xf numFmtId="49" fontId="1" fillId="0" borderId="2" xfId="0" applyNumberFormat="1" applyFont="1" applyFill="1" applyBorder="1" applyAlignment="1" applyProtection="1">
      <alignment horizontal="left" vertical="top" wrapText="1"/>
    </xf>
    <xf numFmtId="0" fontId="3" fillId="0" borderId="16" xfId="0" applyFont="1" applyFill="1" applyBorder="1" applyAlignment="1" applyProtection="1">
      <alignment horizontal="left" vertical="top" wrapText="1"/>
    </xf>
    <xf numFmtId="0" fontId="3" fillId="0" borderId="17" xfId="0" applyFont="1" applyFill="1" applyBorder="1" applyAlignment="1" applyProtection="1">
      <alignment horizontal="left" vertical="top" wrapText="1"/>
    </xf>
    <xf numFmtId="0" fontId="3" fillId="0" borderId="18" xfId="0" applyFont="1" applyFill="1" applyBorder="1" applyAlignment="1" applyProtection="1">
      <alignment horizontal="left" vertical="top" wrapText="1"/>
    </xf>
    <xf numFmtId="0" fontId="27" fillId="0" borderId="0" xfId="0" applyFont="1" applyBorder="1" applyAlignment="1">
      <alignment horizontal="center" vertical="top"/>
    </xf>
    <xf numFmtId="0" fontId="3" fillId="0" borderId="9"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19" xfId="0" applyFont="1" applyFill="1" applyBorder="1" applyAlignment="1" applyProtection="1">
      <alignment horizontal="left" vertical="top" wrapText="1"/>
    </xf>
    <xf numFmtId="0" fontId="3" fillId="0" borderId="13" xfId="0" applyFont="1" applyFill="1" applyBorder="1" applyAlignment="1" applyProtection="1">
      <alignment horizontal="left" vertical="top" wrapText="1"/>
    </xf>
    <xf numFmtId="0" fontId="3" fillId="0" borderId="6" xfId="0" applyFont="1" applyFill="1" applyBorder="1" applyAlignment="1" applyProtection="1">
      <alignment horizontal="left" vertical="top" wrapText="1"/>
    </xf>
    <xf numFmtId="0" fontId="3" fillId="0" borderId="3" xfId="0" applyFont="1" applyFill="1" applyBorder="1" applyAlignment="1" applyProtection="1">
      <alignment horizontal="left" vertical="top" wrapText="1"/>
    </xf>
    <xf numFmtId="164" fontId="3" fillId="0" borderId="0" xfId="0" applyNumberFormat="1"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164" fontId="3" fillId="0" borderId="0" xfId="0" applyNumberFormat="1" applyFont="1" applyFill="1" applyBorder="1" applyAlignment="1" applyProtection="1">
      <alignment horizontal="justify" vertical="top" wrapText="1"/>
    </xf>
    <xf numFmtId="0" fontId="3" fillId="0" borderId="0" xfId="0" applyFont="1" applyFill="1" applyBorder="1" applyAlignment="1" applyProtection="1">
      <alignment horizontal="justify" vertical="top" wrapText="1"/>
    </xf>
    <xf numFmtId="170" fontId="3" fillId="0" borderId="0" xfId="0" applyNumberFormat="1" applyFont="1" applyFill="1" applyBorder="1" applyAlignment="1" applyProtection="1">
      <alignment horizontal="justify" vertical="top"/>
    </xf>
    <xf numFmtId="0" fontId="3" fillId="0" borderId="0" xfId="0" applyFont="1" applyFill="1" applyBorder="1" applyAlignment="1" applyProtection="1">
      <alignment horizontal="justify" vertical="top"/>
    </xf>
    <xf numFmtId="0" fontId="3" fillId="0" borderId="0" xfId="0" applyFont="1" applyFill="1" applyBorder="1" applyAlignment="1" applyProtection="1">
      <alignment vertical="top"/>
    </xf>
    <xf numFmtId="0" fontId="3" fillId="0" borderId="6" xfId="0" applyFont="1" applyFill="1" applyBorder="1" applyAlignment="1" applyProtection="1">
      <alignment horizontal="center" vertical="top"/>
    </xf>
    <xf numFmtId="0" fontId="3" fillId="0" borderId="0" xfId="0" applyFont="1" applyFill="1" applyBorder="1" applyAlignment="1" applyProtection="1">
      <alignment horizontal="right" vertical="top"/>
    </xf>
    <xf numFmtId="164" fontId="3" fillId="0" borderId="14" xfId="0" applyNumberFormat="1" applyFont="1" applyFill="1" applyBorder="1" applyAlignment="1" applyProtection="1">
      <alignment horizontal="center" vertical="top" wrapText="1"/>
    </xf>
    <xf numFmtId="164" fontId="3" fillId="0" borderId="15" xfId="0" applyNumberFormat="1" applyFont="1" applyFill="1" applyBorder="1" applyAlignment="1" applyProtection="1">
      <alignment horizontal="center" vertical="top" wrapText="1"/>
    </xf>
    <xf numFmtId="164" fontId="3" fillId="0" borderId="11" xfId="0" applyNumberFormat="1" applyFont="1" applyFill="1" applyBorder="1" applyAlignment="1" applyProtection="1">
      <alignment horizontal="center" vertical="top" wrapText="1"/>
    </xf>
    <xf numFmtId="164" fontId="3" fillId="0" borderId="12" xfId="0" applyNumberFormat="1" applyFont="1" applyFill="1" applyBorder="1" applyAlignment="1" applyProtection="1">
      <alignment horizontal="center" vertical="top" wrapText="1"/>
    </xf>
    <xf numFmtId="0" fontId="3" fillId="0" borderId="1" xfId="0" applyFont="1" applyFill="1" applyBorder="1" applyAlignment="1" applyProtection="1">
      <alignment horizontal="center" vertical="top" wrapText="1"/>
    </xf>
    <xf numFmtId="164" fontId="3" fillId="0" borderId="8" xfId="0" applyNumberFormat="1" applyFont="1" applyFill="1" applyBorder="1" applyAlignment="1" applyProtection="1">
      <alignment horizontal="center" vertical="top" wrapText="1"/>
    </xf>
    <xf numFmtId="164" fontId="3" fillId="0" borderId="10" xfId="0" applyNumberFormat="1" applyFont="1" applyFill="1" applyBorder="1" applyAlignment="1" applyProtection="1">
      <alignment horizontal="center" vertical="top" wrapText="1"/>
    </xf>
    <xf numFmtId="10" fontId="3" fillId="0" borderId="10" xfId="0" applyNumberFormat="1" applyFont="1" applyFill="1" applyBorder="1" applyAlignment="1" applyProtection="1">
      <alignment horizontal="center" vertical="top" wrapText="1"/>
    </xf>
    <xf numFmtId="164" fontId="3" fillId="0" borderId="5" xfId="0" applyNumberFormat="1" applyFont="1" applyFill="1" applyBorder="1" applyAlignment="1" applyProtection="1">
      <alignment horizontal="center" vertical="top" wrapText="1"/>
    </xf>
    <xf numFmtId="10" fontId="3" fillId="0" borderId="5" xfId="0" applyNumberFormat="1" applyFont="1" applyFill="1" applyBorder="1" applyAlignment="1" applyProtection="1">
      <alignment horizontal="center" vertical="top" wrapText="1"/>
    </xf>
    <xf numFmtId="0" fontId="3" fillId="0" borderId="1" xfId="0" applyNumberFormat="1" applyFont="1" applyFill="1" applyBorder="1" applyAlignment="1" applyProtection="1">
      <alignment horizontal="center" vertical="top" wrapText="1"/>
    </xf>
    <xf numFmtId="1" fontId="3" fillId="0" borderId="1" xfId="0" applyNumberFormat="1" applyFont="1" applyFill="1" applyBorder="1" applyAlignment="1" applyProtection="1">
      <alignment horizontal="center" vertical="top" wrapText="1"/>
    </xf>
    <xf numFmtId="170" fontId="3" fillId="0" borderId="1" xfId="0" applyNumberFormat="1" applyFont="1" applyFill="1" applyBorder="1" applyAlignment="1" applyProtection="1">
      <alignment vertical="top"/>
    </xf>
    <xf numFmtId="169" fontId="3" fillId="0" borderId="1" xfId="0" applyNumberFormat="1" applyFont="1" applyFill="1" applyBorder="1" applyAlignment="1" applyProtection="1">
      <alignment vertical="top"/>
    </xf>
    <xf numFmtId="0" fontId="27" fillId="0" borderId="0" xfId="0" applyFont="1" applyBorder="1" applyAlignment="1">
      <alignment vertical="top"/>
    </xf>
    <xf numFmtId="0" fontId="27" fillId="0" borderId="1" xfId="0" applyFont="1" applyFill="1" applyBorder="1" applyAlignment="1">
      <alignment vertical="top"/>
    </xf>
    <xf numFmtId="170" fontId="3" fillId="0" borderId="1" xfId="0" applyNumberFormat="1" applyFont="1" applyFill="1" applyBorder="1" applyAlignment="1" applyProtection="1">
      <alignment horizontal="left" vertical="top"/>
    </xf>
    <xf numFmtId="0" fontId="3" fillId="0" borderId="0" xfId="0" applyFont="1" applyFill="1" applyBorder="1" applyAlignment="1" applyProtection="1">
      <alignment horizontal="left" vertical="top"/>
    </xf>
    <xf numFmtId="169" fontId="3" fillId="0" borderId="1" xfId="0" applyNumberFormat="1" applyFont="1" applyFill="1" applyBorder="1" applyAlignment="1">
      <alignment vertical="top" wrapText="1"/>
    </xf>
    <xf numFmtId="169" fontId="3" fillId="0" borderId="1" xfId="0" applyNumberFormat="1" applyFont="1" applyFill="1" applyBorder="1" applyAlignment="1">
      <alignment horizontal="right" vertical="top" wrapText="1"/>
    </xf>
    <xf numFmtId="169" fontId="3" fillId="0" borderId="1" xfId="0" applyNumberFormat="1" applyFont="1" applyFill="1" applyBorder="1" applyAlignment="1">
      <alignment horizontal="center" vertical="top" wrapText="1"/>
    </xf>
    <xf numFmtId="171" fontId="3" fillId="0" borderId="1" xfId="0" applyNumberFormat="1" applyFont="1" applyFill="1" applyBorder="1" applyAlignment="1">
      <alignment horizontal="right" vertical="top" wrapText="1"/>
    </xf>
    <xf numFmtId="169" fontId="16" fillId="0" borderId="1" xfId="2" applyNumberFormat="1" applyFont="1" applyBorder="1" applyAlignment="1">
      <alignment horizontal="center" vertical="top" wrapText="1"/>
    </xf>
    <xf numFmtId="0" fontId="3" fillId="0" borderId="1" xfId="0" applyFont="1" applyFill="1" applyBorder="1" applyAlignment="1" applyProtection="1">
      <alignment horizontal="center" vertical="top"/>
    </xf>
    <xf numFmtId="170" fontId="3" fillId="0" borderId="0" xfId="0" applyNumberFormat="1" applyFont="1" applyFill="1" applyBorder="1" applyAlignment="1" applyProtection="1">
      <alignment vertical="top"/>
    </xf>
    <xf numFmtId="0" fontId="3" fillId="0" borderId="0" xfId="0" applyFont="1" applyFill="1" applyBorder="1" applyAlignment="1" applyProtection="1">
      <alignment vertical="top" wrapText="1"/>
    </xf>
    <xf numFmtId="0" fontId="3" fillId="0" borderId="6" xfId="0" applyFont="1" applyFill="1" applyBorder="1" applyAlignment="1" applyProtection="1">
      <alignment vertical="top" wrapText="1"/>
    </xf>
    <xf numFmtId="0" fontId="3" fillId="0" borderId="6" xfId="0" applyFont="1" applyFill="1" applyBorder="1" applyAlignment="1" applyProtection="1">
      <alignment horizontal="left" vertical="top"/>
    </xf>
    <xf numFmtId="164" fontId="3" fillId="0" borderId="0" xfId="0" applyNumberFormat="1" applyFont="1" applyFill="1" applyBorder="1" applyAlignment="1" applyProtection="1">
      <alignment horizontal="left" vertical="top"/>
    </xf>
    <xf numFmtId="0" fontId="3" fillId="0" borderId="0" xfId="0" applyFont="1" applyFill="1" applyAlignment="1" applyProtection="1">
      <alignment vertical="top"/>
    </xf>
    <xf numFmtId="0" fontId="3" fillId="0" borderId="0" xfId="0" applyFont="1" applyFill="1" applyAlignment="1" applyProtection="1">
      <alignment horizontal="left" vertical="top"/>
    </xf>
    <xf numFmtId="0" fontId="3" fillId="0" borderId="0" xfId="0" applyFont="1" applyFill="1" applyAlignment="1" applyProtection="1">
      <alignment horizontal="right" vertical="top"/>
    </xf>
    <xf numFmtId="164" fontId="3" fillId="0" borderId="0" xfId="2" applyNumberFormat="1" applyFont="1" applyFill="1" applyBorder="1" applyAlignment="1" applyProtection="1">
      <alignment vertical="top" wrapText="1"/>
    </xf>
    <xf numFmtId="0" fontId="3" fillId="0" borderId="0" xfId="0" applyFont="1" applyFill="1" applyAlignment="1" applyProtection="1">
      <alignment horizontal="center" vertical="top"/>
    </xf>
    <xf numFmtId="0" fontId="26" fillId="0" borderId="0" xfId="0" applyFont="1" applyFill="1" applyAlignment="1">
      <alignment vertical="top" wrapText="1"/>
    </xf>
    <xf numFmtId="164" fontId="3" fillId="0" borderId="0" xfId="0" applyNumberFormat="1" applyFont="1" applyFill="1" applyBorder="1" applyAlignment="1" applyProtection="1">
      <alignment vertical="top" wrapText="1"/>
    </xf>
    <xf numFmtId="167" fontId="3" fillId="0" borderId="0" xfId="0" applyNumberFormat="1" applyFont="1" applyFill="1" applyAlignment="1" applyProtection="1">
      <alignment vertical="top"/>
    </xf>
    <xf numFmtId="170" fontId="3" fillId="0" borderId="0" xfId="0" applyNumberFormat="1" applyFont="1" applyFill="1" applyAlignment="1" applyProtection="1">
      <alignment vertical="top"/>
    </xf>
  </cellXfs>
  <cellStyles count="4">
    <cellStyle name="Обычный" xfId="0" builtinId="0"/>
    <cellStyle name="Обычный 2" xfId="1"/>
    <cellStyle name="Финансовый" xfId="2" builtinId="3"/>
    <cellStyle name="Финансовый 4" xfId="3"/>
  </cellStyles>
  <dxfs count="1">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AV9"/>
  <sheetViews>
    <sheetView workbookViewId="0">
      <selection sqref="A1:B2"/>
    </sheetView>
  </sheetViews>
  <sheetFormatPr defaultColWidth="9.109375" defaultRowHeight="13.8"/>
  <cols>
    <col min="1" max="1" width="4" style="1" customWidth="1"/>
    <col min="2" max="2" width="24.6640625" style="1" customWidth="1"/>
    <col min="3" max="3" width="18.109375" style="1" customWidth="1"/>
    <col min="4" max="4" width="13.6640625" style="1" customWidth="1"/>
    <col min="5" max="5" width="11.88671875" style="1" customWidth="1"/>
    <col min="6" max="6" width="6.6640625" style="1" customWidth="1"/>
    <col min="7" max="8" width="9.109375" style="1" customWidth="1"/>
    <col min="9" max="16384" width="9.109375" style="1"/>
  </cols>
  <sheetData>
    <row r="1" spans="1:48" ht="30.75" customHeight="1">
      <c r="A1" s="159" t="s">
        <v>39</v>
      </c>
      <c r="B1" s="160"/>
      <c r="C1" s="161" t="s">
        <v>40</v>
      </c>
      <c r="D1" s="162" t="s">
        <v>44</v>
      </c>
      <c r="E1" s="163"/>
      <c r="F1" s="164"/>
      <c r="G1" s="162" t="s">
        <v>17</v>
      </c>
      <c r="H1" s="163"/>
      <c r="I1" s="164"/>
      <c r="J1" s="162" t="s">
        <v>18</v>
      </c>
      <c r="K1" s="163"/>
      <c r="L1" s="164"/>
      <c r="M1" s="162" t="s">
        <v>22</v>
      </c>
      <c r="N1" s="163"/>
      <c r="O1" s="164"/>
      <c r="P1" s="165" t="s">
        <v>23</v>
      </c>
      <c r="Q1" s="166"/>
      <c r="R1" s="162" t="s">
        <v>24</v>
      </c>
      <c r="S1" s="163"/>
      <c r="T1" s="164"/>
      <c r="U1" s="162" t="s">
        <v>25</v>
      </c>
      <c r="V1" s="163"/>
      <c r="W1" s="164"/>
      <c r="X1" s="165" t="s">
        <v>26</v>
      </c>
      <c r="Y1" s="167"/>
      <c r="Z1" s="166"/>
      <c r="AA1" s="165" t="s">
        <v>27</v>
      </c>
      <c r="AB1" s="166"/>
      <c r="AC1" s="162" t="s">
        <v>28</v>
      </c>
      <c r="AD1" s="163"/>
      <c r="AE1" s="164"/>
      <c r="AF1" s="162" t="s">
        <v>29</v>
      </c>
      <c r="AG1" s="163"/>
      <c r="AH1" s="164"/>
      <c r="AI1" s="162" t="s">
        <v>30</v>
      </c>
      <c r="AJ1" s="163"/>
      <c r="AK1" s="164"/>
      <c r="AL1" s="165" t="s">
        <v>31</v>
      </c>
      <c r="AM1" s="166"/>
      <c r="AN1" s="162" t="s">
        <v>32</v>
      </c>
      <c r="AO1" s="163"/>
      <c r="AP1" s="164"/>
      <c r="AQ1" s="162" t="s">
        <v>33</v>
      </c>
      <c r="AR1" s="163"/>
      <c r="AS1" s="164"/>
      <c r="AT1" s="162" t="s">
        <v>34</v>
      </c>
      <c r="AU1" s="163"/>
      <c r="AV1" s="164"/>
    </row>
    <row r="2" spans="1:48" ht="39" customHeight="1">
      <c r="A2" s="160"/>
      <c r="B2" s="160"/>
      <c r="C2" s="161"/>
      <c r="D2" s="10" t="s">
        <v>47</v>
      </c>
      <c r="E2" s="10" t="s">
        <v>48</v>
      </c>
      <c r="F2" s="10" t="s">
        <v>19</v>
      </c>
      <c r="G2" s="2" t="s">
        <v>20</v>
      </c>
      <c r="H2" s="2" t="s">
        <v>21</v>
      </c>
      <c r="I2" s="2" t="s">
        <v>19</v>
      </c>
      <c r="J2" s="2" t="s">
        <v>20</v>
      </c>
      <c r="K2" s="2" t="s">
        <v>21</v>
      </c>
      <c r="L2" s="2" t="s">
        <v>19</v>
      </c>
      <c r="M2" s="2" t="s">
        <v>20</v>
      </c>
      <c r="N2" s="2" t="s">
        <v>21</v>
      </c>
      <c r="O2" s="2" t="s">
        <v>19</v>
      </c>
      <c r="P2" s="3" t="s">
        <v>21</v>
      </c>
      <c r="Q2" s="3" t="s">
        <v>19</v>
      </c>
      <c r="R2" s="2" t="s">
        <v>20</v>
      </c>
      <c r="S2" s="2" t="s">
        <v>21</v>
      </c>
      <c r="T2" s="2" t="s">
        <v>19</v>
      </c>
      <c r="U2" s="2" t="s">
        <v>20</v>
      </c>
      <c r="V2" s="2" t="s">
        <v>21</v>
      </c>
      <c r="W2" s="2" t="s">
        <v>19</v>
      </c>
      <c r="X2" s="3" t="s">
        <v>20</v>
      </c>
      <c r="Y2" s="3" t="s">
        <v>21</v>
      </c>
      <c r="Z2" s="3" t="s">
        <v>19</v>
      </c>
      <c r="AA2" s="3" t="s">
        <v>21</v>
      </c>
      <c r="AB2" s="3" t="s">
        <v>19</v>
      </c>
      <c r="AC2" s="2" t="s">
        <v>20</v>
      </c>
      <c r="AD2" s="2" t="s">
        <v>21</v>
      </c>
      <c r="AE2" s="2" t="s">
        <v>19</v>
      </c>
      <c r="AF2" s="2" t="s">
        <v>20</v>
      </c>
      <c r="AG2" s="2" t="s">
        <v>21</v>
      </c>
      <c r="AH2" s="2" t="s">
        <v>19</v>
      </c>
      <c r="AI2" s="2" t="s">
        <v>20</v>
      </c>
      <c r="AJ2" s="2" t="s">
        <v>21</v>
      </c>
      <c r="AK2" s="2" t="s">
        <v>19</v>
      </c>
      <c r="AL2" s="3" t="s">
        <v>21</v>
      </c>
      <c r="AM2" s="3" t="s">
        <v>19</v>
      </c>
      <c r="AN2" s="2" t="s">
        <v>20</v>
      </c>
      <c r="AO2" s="2" t="s">
        <v>21</v>
      </c>
      <c r="AP2" s="2" t="s">
        <v>19</v>
      </c>
      <c r="AQ2" s="2" t="s">
        <v>20</v>
      </c>
      <c r="AR2" s="2" t="s">
        <v>21</v>
      </c>
      <c r="AS2" s="2" t="s">
        <v>19</v>
      </c>
      <c r="AT2" s="2" t="s">
        <v>20</v>
      </c>
      <c r="AU2" s="2" t="s">
        <v>21</v>
      </c>
      <c r="AV2" s="2" t="s">
        <v>19</v>
      </c>
    </row>
    <row r="3" spans="1:48" ht="26.4">
      <c r="A3" s="161" t="s">
        <v>82</v>
      </c>
      <c r="B3" s="161"/>
      <c r="C3" s="4" t="s">
        <v>35</v>
      </c>
      <c r="D3" s="11" t="e">
        <f>#REF!</f>
        <v>#REF!</v>
      </c>
      <c r="E3" s="11" t="e">
        <f>#REF!</f>
        <v>#REF!</v>
      </c>
      <c r="F3" s="29" t="e">
        <f>#REF!</f>
        <v>#REF!</v>
      </c>
      <c r="G3" s="29" t="e">
        <f>#REF!</f>
        <v>#REF!</v>
      </c>
      <c r="H3" s="29" t="e">
        <f>#REF!</f>
        <v>#REF!</v>
      </c>
      <c r="I3" s="29" t="e">
        <f>#REF!</f>
        <v>#REF!</v>
      </c>
      <c r="J3" s="29" t="e">
        <f>#REF!</f>
        <v>#REF!</v>
      </c>
      <c r="K3" s="29" t="e">
        <f>#REF!</f>
        <v>#REF!</v>
      </c>
      <c r="L3" s="29" t="e">
        <f>#REF!</f>
        <v>#REF!</v>
      </c>
      <c r="M3" s="29" t="e">
        <f>#REF!</f>
        <v>#REF!</v>
      </c>
      <c r="N3" s="29" t="e">
        <f>#REF!</f>
        <v>#REF!</v>
      </c>
      <c r="O3" s="29" t="e">
        <f>#REF!</f>
        <v>#REF!</v>
      </c>
      <c r="P3" s="29" t="e">
        <f>#REF!</f>
        <v>#REF!</v>
      </c>
      <c r="Q3" s="29" t="e">
        <f>#REF!</f>
        <v>#REF!</v>
      </c>
      <c r="R3" s="29" t="e">
        <f>#REF!</f>
        <v>#REF!</v>
      </c>
      <c r="S3" s="29" t="e">
        <f>#REF!</f>
        <v>#REF!</v>
      </c>
      <c r="T3" s="29" t="e">
        <f>#REF!</f>
        <v>#REF!</v>
      </c>
      <c r="U3" s="29" t="e">
        <f>#REF!</f>
        <v>#REF!</v>
      </c>
      <c r="V3" s="29" t="e">
        <f>#REF!</f>
        <v>#REF!</v>
      </c>
      <c r="W3" s="29" t="e">
        <f>#REF!</f>
        <v>#REF!</v>
      </c>
      <c r="X3" s="29" t="e">
        <f>#REF!</f>
        <v>#REF!</v>
      </c>
      <c r="Y3" s="29" t="e">
        <f>#REF!</f>
        <v>#REF!</v>
      </c>
      <c r="Z3" s="29" t="e">
        <f>#REF!</f>
        <v>#REF!</v>
      </c>
      <c r="AA3" s="29" t="e">
        <f>#REF!</f>
        <v>#REF!</v>
      </c>
      <c r="AB3" s="29" t="e">
        <f>#REF!</f>
        <v>#REF!</v>
      </c>
      <c r="AC3" s="29" t="e">
        <f>#REF!</f>
        <v>#REF!</v>
      </c>
      <c r="AD3" s="29" t="e">
        <f>#REF!</f>
        <v>#REF!</v>
      </c>
      <c r="AE3" s="29" t="e">
        <f>#REF!</f>
        <v>#REF!</v>
      </c>
      <c r="AF3" s="29" t="e">
        <f>#REF!</f>
        <v>#REF!</v>
      </c>
      <c r="AG3" s="29" t="e">
        <f>#REF!</f>
        <v>#REF!</v>
      </c>
      <c r="AH3" s="29" t="e">
        <f>#REF!</f>
        <v>#REF!</v>
      </c>
      <c r="AI3" s="29" t="e">
        <f>#REF!</f>
        <v>#REF!</v>
      </c>
      <c r="AJ3" s="29" t="e">
        <f>#REF!</f>
        <v>#REF!</v>
      </c>
      <c r="AK3" s="29" t="e">
        <f>#REF!</f>
        <v>#REF!</v>
      </c>
      <c r="AL3" s="29" t="e">
        <f>#REF!</f>
        <v>#REF!</v>
      </c>
      <c r="AM3" s="29" t="e">
        <f>#REF!</f>
        <v>#REF!</v>
      </c>
      <c r="AN3" s="29" t="e">
        <f>#REF!</f>
        <v>#REF!</v>
      </c>
      <c r="AO3" s="29" t="e">
        <f>#REF!</f>
        <v>#REF!</v>
      </c>
      <c r="AP3" s="29" t="e">
        <f>#REF!</f>
        <v>#REF!</v>
      </c>
      <c r="AQ3" s="29" t="e">
        <f>#REF!</f>
        <v>#REF!</v>
      </c>
      <c r="AR3" s="29" t="e">
        <f>#REF!</f>
        <v>#REF!</v>
      </c>
      <c r="AS3" s="29" t="e">
        <f>#REF!</f>
        <v>#REF!</v>
      </c>
      <c r="AT3" s="29" t="e">
        <f>#REF!</f>
        <v>#REF!</v>
      </c>
      <c r="AU3" s="29" t="e">
        <f>#REF!</f>
        <v>#REF!</v>
      </c>
      <c r="AV3" s="29" t="e">
        <f>#REF!</f>
        <v>#REF!</v>
      </c>
    </row>
    <row r="4" spans="1:48">
      <c r="A4" s="161"/>
      <c r="B4" s="161"/>
      <c r="C4" s="5" t="s">
        <v>36</v>
      </c>
      <c r="D4" s="6"/>
      <c r="E4" s="6"/>
      <c r="F4" s="6"/>
      <c r="G4" s="6"/>
      <c r="H4" s="6"/>
      <c r="I4" s="6"/>
      <c r="J4" s="6"/>
      <c r="K4" s="6"/>
      <c r="L4" s="6"/>
      <c r="M4" s="6"/>
      <c r="N4" s="6"/>
      <c r="O4" s="6"/>
      <c r="P4" s="7"/>
      <c r="Q4" s="7"/>
      <c r="R4" s="6"/>
      <c r="S4" s="6"/>
      <c r="T4" s="6"/>
      <c r="U4" s="6"/>
      <c r="V4" s="6"/>
      <c r="W4" s="6"/>
      <c r="X4" s="7"/>
      <c r="Y4" s="7"/>
      <c r="Z4" s="7"/>
      <c r="AA4" s="7"/>
      <c r="AB4" s="7"/>
      <c r="AC4" s="6"/>
      <c r="AD4" s="6"/>
      <c r="AE4" s="6"/>
      <c r="AF4" s="6"/>
      <c r="AG4" s="6"/>
      <c r="AH4" s="6"/>
      <c r="AI4" s="6"/>
      <c r="AJ4" s="6"/>
      <c r="AK4" s="6"/>
      <c r="AL4" s="7"/>
      <c r="AM4" s="7"/>
      <c r="AN4" s="6"/>
      <c r="AO4" s="6"/>
      <c r="AP4" s="6"/>
      <c r="AQ4" s="6"/>
      <c r="AR4" s="6"/>
      <c r="AS4" s="6"/>
      <c r="AT4" s="6"/>
      <c r="AU4" s="6"/>
      <c r="AV4" s="6"/>
    </row>
    <row r="5" spans="1:48" ht="32.25" customHeight="1">
      <c r="A5" s="161"/>
      <c r="B5" s="161"/>
      <c r="C5" s="8" t="s">
        <v>37</v>
      </c>
      <c r="D5" s="9" t="e">
        <f>#REF!</f>
        <v>#REF!</v>
      </c>
      <c r="E5" s="9" t="e">
        <f>#REF!</f>
        <v>#REF!</v>
      </c>
      <c r="F5" s="9" t="e">
        <f>#REF!</f>
        <v>#REF!</v>
      </c>
      <c r="G5" s="9" t="e">
        <f>#REF!</f>
        <v>#REF!</v>
      </c>
      <c r="H5" s="9" t="e">
        <f>#REF!</f>
        <v>#REF!</v>
      </c>
      <c r="I5" s="9" t="e">
        <f>#REF!</f>
        <v>#REF!</v>
      </c>
      <c r="J5" s="9" t="e">
        <f>#REF!</f>
        <v>#REF!</v>
      </c>
      <c r="K5" s="9" t="e">
        <f>#REF!</f>
        <v>#REF!</v>
      </c>
      <c r="L5" s="9" t="e">
        <f>#REF!</f>
        <v>#REF!</v>
      </c>
      <c r="M5" s="9" t="e">
        <f>#REF!</f>
        <v>#REF!</v>
      </c>
      <c r="N5" s="9" t="e">
        <f>#REF!</f>
        <v>#REF!</v>
      </c>
      <c r="O5" s="9" t="e">
        <f>#REF!</f>
        <v>#REF!</v>
      </c>
      <c r="P5" s="9" t="e">
        <f>#REF!</f>
        <v>#REF!</v>
      </c>
      <c r="Q5" s="9" t="e">
        <f>#REF!</f>
        <v>#REF!</v>
      </c>
      <c r="R5" s="9" t="e">
        <f>#REF!</f>
        <v>#REF!</v>
      </c>
      <c r="S5" s="9" t="e">
        <f>#REF!</f>
        <v>#REF!</v>
      </c>
      <c r="T5" s="9" t="e">
        <f>#REF!</f>
        <v>#REF!</v>
      </c>
      <c r="U5" s="9" t="e">
        <f>#REF!</f>
        <v>#REF!</v>
      </c>
      <c r="V5" s="9" t="e">
        <f>#REF!</f>
        <v>#REF!</v>
      </c>
      <c r="W5" s="9" t="e">
        <f>#REF!</f>
        <v>#REF!</v>
      </c>
      <c r="X5" s="9" t="e">
        <f>#REF!</f>
        <v>#REF!</v>
      </c>
      <c r="Y5" s="9" t="e">
        <f>#REF!</f>
        <v>#REF!</v>
      </c>
      <c r="Z5" s="9" t="e">
        <f>#REF!</f>
        <v>#REF!</v>
      </c>
      <c r="AA5" s="9" t="e">
        <f>#REF!</f>
        <v>#REF!</v>
      </c>
      <c r="AB5" s="9" t="e">
        <f>#REF!</f>
        <v>#REF!</v>
      </c>
      <c r="AC5" s="9" t="e">
        <f>#REF!</f>
        <v>#REF!</v>
      </c>
      <c r="AD5" s="9" t="e">
        <f>#REF!</f>
        <v>#REF!</v>
      </c>
      <c r="AE5" s="9" t="e">
        <f>#REF!</f>
        <v>#REF!</v>
      </c>
      <c r="AF5" s="9" t="e">
        <f>#REF!</f>
        <v>#REF!</v>
      </c>
      <c r="AG5" s="9" t="e">
        <f>#REF!</f>
        <v>#REF!</v>
      </c>
      <c r="AH5" s="9" t="e">
        <f>#REF!</f>
        <v>#REF!</v>
      </c>
      <c r="AI5" s="9" t="e">
        <f>#REF!</f>
        <v>#REF!</v>
      </c>
      <c r="AJ5" s="9" t="e">
        <f>#REF!</f>
        <v>#REF!</v>
      </c>
      <c r="AK5" s="9" t="e">
        <f>#REF!</f>
        <v>#REF!</v>
      </c>
      <c r="AL5" s="9" t="e">
        <f>#REF!</f>
        <v>#REF!</v>
      </c>
      <c r="AM5" s="9" t="e">
        <f>#REF!</f>
        <v>#REF!</v>
      </c>
      <c r="AN5" s="9" t="e">
        <f>#REF!</f>
        <v>#REF!</v>
      </c>
      <c r="AO5" s="9" t="e">
        <f>#REF!</f>
        <v>#REF!</v>
      </c>
      <c r="AP5" s="9" t="e">
        <f>#REF!</f>
        <v>#REF!</v>
      </c>
      <c r="AQ5" s="9" t="e">
        <f>#REF!</f>
        <v>#REF!</v>
      </c>
      <c r="AR5" s="9" t="e">
        <f>#REF!</f>
        <v>#REF!</v>
      </c>
      <c r="AS5" s="9" t="e">
        <f>#REF!</f>
        <v>#REF!</v>
      </c>
      <c r="AT5" s="9" t="e">
        <f>#REF!</f>
        <v>#REF!</v>
      </c>
      <c r="AU5" s="9" t="e">
        <f>#REF!</f>
        <v>#REF!</v>
      </c>
      <c r="AV5" s="9" t="e">
        <f>#REF!</f>
        <v>#REF!</v>
      </c>
    </row>
    <row r="6" spans="1:48" ht="26.4">
      <c r="A6" s="161"/>
      <c r="B6" s="161"/>
      <c r="C6" s="8" t="s">
        <v>2</v>
      </c>
      <c r="D6" s="9" t="e">
        <f>#REF!</f>
        <v>#REF!</v>
      </c>
      <c r="E6" s="9" t="e">
        <f>#REF!</f>
        <v>#REF!</v>
      </c>
      <c r="F6" s="9" t="e">
        <f>#REF!</f>
        <v>#REF!</v>
      </c>
      <c r="G6" s="9" t="e">
        <f>#REF!</f>
        <v>#REF!</v>
      </c>
      <c r="H6" s="9" t="e">
        <f>#REF!</f>
        <v>#REF!</v>
      </c>
      <c r="I6" s="9" t="e">
        <f>#REF!</f>
        <v>#REF!</v>
      </c>
      <c r="J6" s="9" t="e">
        <f>#REF!</f>
        <v>#REF!</v>
      </c>
      <c r="K6" s="9" t="e">
        <f>#REF!</f>
        <v>#REF!</v>
      </c>
      <c r="L6" s="9" t="e">
        <f>#REF!</f>
        <v>#REF!</v>
      </c>
      <c r="M6" s="9" t="e">
        <f>#REF!</f>
        <v>#REF!</v>
      </c>
      <c r="N6" s="9" t="e">
        <f>#REF!</f>
        <v>#REF!</v>
      </c>
      <c r="O6" s="9" t="e">
        <f>#REF!</f>
        <v>#REF!</v>
      </c>
      <c r="P6" s="9" t="e">
        <f>#REF!</f>
        <v>#REF!</v>
      </c>
      <c r="Q6" s="9" t="e">
        <f>#REF!</f>
        <v>#REF!</v>
      </c>
      <c r="R6" s="9" t="e">
        <f>#REF!</f>
        <v>#REF!</v>
      </c>
      <c r="S6" s="9" t="e">
        <f>#REF!</f>
        <v>#REF!</v>
      </c>
      <c r="T6" s="9" t="e">
        <f>#REF!</f>
        <v>#REF!</v>
      </c>
      <c r="U6" s="9" t="e">
        <f>#REF!</f>
        <v>#REF!</v>
      </c>
      <c r="V6" s="9" t="e">
        <f>#REF!</f>
        <v>#REF!</v>
      </c>
      <c r="W6" s="9" t="e">
        <f>#REF!</f>
        <v>#REF!</v>
      </c>
      <c r="X6" s="9" t="e">
        <f>#REF!</f>
        <v>#REF!</v>
      </c>
      <c r="Y6" s="9" t="e">
        <f>#REF!</f>
        <v>#REF!</v>
      </c>
      <c r="Z6" s="9" t="e">
        <f>#REF!</f>
        <v>#REF!</v>
      </c>
      <c r="AA6" s="9" t="e">
        <f>#REF!</f>
        <v>#REF!</v>
      </c>
      <c r="AB6" s="9" t="e">
        <f>#REF!</f>
        <v>#REF!</v>
      </c>
      <c r="AC6" s="9" t="e">
        <f>#REF!</f>
        <v>#REF!</v>
      </c>
      <c r="AD6" s="9" t="e">
        <f>#REF!</f>
        <v>#REF!</v>
      </c>
      <c r="AE6" s="9" t="e">
        <f>#REF!</f>
        <v>#REF!</v>
      </c>
      <c r="AF6" s="9" t="e">
        <f>#REF!</f>
        <v>#REF!</v>
      </c>
      <c r="AG6" s="9" t="e">
        <f>#REF!</f>
        <v>#REF!</v>
      </c>
      <c r="AH6" s="9" t="e">
        <f>#REF!</f>
        <v>#REF!</v>
      </c>
      <c r="AI6" s="9" t="e">
        <f>#REF!</f>
        <v>#REF!</v>
      </c>
      <c r="AJ6" s="9" t="e">
        <f>#REF!</f>
        <v>#REF!</v>
      </c>
      <c r="AK6" s="9" t="e">
        <f>#REF!</f>
        <v>#REF!</v>
      </c>
      <c r="AL6" s="9" t="e">
        <f>#REF!</f>
        <v>#REF!</v>
      </c>
      <c r="AM6" s="9" t="e">
        <f>#REF!</f>
        <v>#REF!</v>
      </c>
      <c r="AN6" s="9" t="e">
        <f>#REF!</f>
        <v>#REF!</v>
      </c>
      <c r="AO6" s="9" t="e">
        <f>#REF!</f>
        <v>#REF!</v>
      </c>
      <c r="AP6" s="9" t="e">
        <f>#REF!</f>
        <v>#REF!</v>
      </c>
      <c r="AQ6" s="9" t="e">
        <f>#REF!</f>
        <v>#REF!</v>
      </c>
      <c r="AR6" s="9" t="e">
        <f>#REF!</f>
        <v>#REF!</v>
      </c>
      <c r="AS6" s="9" t="e">
        <f>#REF!</f>
        <v>#REF!</v>
      </c>
      <c r="AT6" s="9" t="e">
        <f>#REF!</f>
        <v>#REF!</v>
      </c>
      <c r="AU6" s="9" t="e">
        <f>#REF!</f>
        <v>#REF!</v>
      </c>
      <c r="AV6" s="9" t="e">
        <f>#REF!</f>
        <v>#REF!</v>
      </c>
    </row>
    <row r="7" spans="1:48">
      <c r="A7" s="161"/>
      <c r="B7" s="161"/>
      <c r="C7" s="8" t="s">
        <v>43</v>
      </c>
      <c r="D7" s="9" t="e">
        <f>#REF!</f>
        <v>#REF!</v>
      </c>
      <c r="E7" s="9" t="e">
        <f>#REF!</f>
        <v>#REF!</v>
      </c>
      <c r="F7" s="9" t="e">
        <f>#REF!</f>
        <v>#REF!</v>
      </c>
      <c r="G7" s="9" t="e">
        <f>#REF!</f>
        <v>#REF!</v>
      </c>
      <c r="H7" s="9" t="e">
        <f>#REF!</f>
        <v>#REF!</v>
      </c>
      <c r="I7" s="9" t="e">
        <f>#REF!</f>
        <v>#REF!</v>
      </c>
      <c r="J7" s="9" t="e">
        <f>#REF!</f>
        <v>#REF!</v>
      </c>
      <c r="K7" s="9" t="e">
        <f>#REF!</f>
        <v>#REF!</v>
      </c>
      <c r="L7" s="9" t="e">
        <f>#REF!</f>
        <v>#REF!</v>
      </c>
      <c r="M7" s="9" t="e">
        <f>#REF!</f>
        <v>#REF!</v>
      </c>
      <c r="N7" s="9" t="e">
        <f>#REF!</f>
        <v>#REF!</v>
      </c>
      <c r="O7" s="9" t="e">
        <f>#REF!</f>
        <v>#REF!</v>
      </c>
      <c r="P7" s="9" t="e">
        <f>#REF!</f>
        <v>#REF!</v>
      </c>
      <c r="Q7" s="9" t="e">
        <f>#REF!</f>
        <v>#REF!</v>
      </c>
      <c r="R7" s="9" t="e">
        <f>#REF!</f>
        <v>#REF!</v>
      </c>
      <c r="S7" s="9" t="e">
        <f>#REF!</f>
        <v>#REF!</v>
      </c>
      <c r="T7" s="9" t="e">
        <f>#REF!</f>
        <v>#REF!</v>
      </c>
      <c r="U7" s="9" t="e">
        <f>#REF!</f>
        <v>#REF!</v>
      </c>
      <c r="V7" s="9" t="e">
        <f>#REF!</f>
        <v>#REF!</v>
      </c>
      <c r="W7" s="9" t="e">
        <f>#REF!</f>
        <v>#REF!</v>
      </c>
      <c r="X7" s="9" t="e">
        <f>#REF!</f>
        <v>#REF!</v>
      </c>
      <c r="Y7" s="9" t="e">
        <f>#REF!</f>
        <v>#REF!</v>
      </c>
      <c r="Z7" s="9" t="e">
        <f>#REF!</f>
        <v>#REF!</v>
      </c>
      <c r="AA7" s="9" t="e">
        <f>#REF!</f>
        <v>#REF!</v>
      </c>
      <c r="AB7" s="9" t="e">
        <f>#REF!</f>
        <v>#REF!</v>
      </c>
      <c r="AC7" s="9" t="e">
        <f>#REF!</f>
        <v>#REF!</v>
      </c>
      <c r="AD7" s="9" t="e">
        <f>#REF!</f>
        <v>#REF!</v>
      </c>
      <c r="AE7" s="9" t="e">
        <f>#REF!</f>
        <v>#REF!</v>
      </c>
      <c r="AF7" s="9" t="e">
        <f>#REF!</f>
        <v>#REF!</v>
      </c>
      <c r="AG7" s="9" t="e">
        <f>#REF!</f>
        <v>#REF!</v>
      </c>
      <c r="AH7" s="9" t="e">
        <f>#REF!</f>
        <v>#REF!</v>
      </c>
      <c r="AI7" s="9" t="e">
        <f>#REF!</f>
        <v>#REF!</v>
      </c>
      <c r="AJ7" s="9" t="e">
        <f>#REF!</f>
        <v>#REF!</v>
      </c>
      <c r="AK7" s="9" t="e">
        <f>#REF!</f>
        <v>#REF!</v>
      </c>
      <c r="AL7" s="9" t="e">
        <f>#REF!</f>
        <v>#REF!</v>
      </c>
      <c r="AM7" s="9" t="e">
        <f>#REF!</f>
        <v>#REF!</v>
      </c>
      <c r="AN7" s="9" t="e">
        <f>#REF!</f>
        <v>#REF!</v>
      </c>
      <c r="AO7" s="9" t="e">
        <f>#REF!</f>
        <v>#REF!</v>
      </c>
      <c r="AP7" s="9" t="e">
        <f>#REF!</f>
        <v>#REF!</v>
      </c>
      <c r="AQ7" s="9" t="e">
        <f>#REF!</f>
        <v>#REF!</v>
      </c>
      <c r="AR7" s="9" t="e">
        <f>#REF!</f>
        <v>#REF!</v>
      </c>
      <c r="AS7" s="9" t="e">
        <f>#REF!</f>
        <v>#REF!</v>
      </c>
      <c r="AT7" s="9" t="e">
        <f>#REF!</f>
        <v>#REF!</v>
      </c>
      <c r="AU7" s="9" t="e">
        <f>#REF!</f>
        <v>#REF!</v>
      </c>
      <c r="AV7" s="9" t="e">
        <f>#REF!</f>
        <v>#REF!</v>
      </c>
    </row>
    <row r="8" spans="1:48" ht="26.4">
      <c r="A8" s="161"/>
      <c r="B8" s="161"/>
      <c r="C8" s="8" t="s">
        <v>38</v>
      </c>
      <c r="D8" s="9" t="e">
        <f>#REF!</f>
        <v>#REF!</v>
      </c>
      <c r="E8" s="9" t="e">
        <f>#REF!</f>
        <v>#REF!</v>
      </c>
      <c r="F8" s="9" t="e">
        <f>#REF!</f>
        <v>#REF!</v>
      </c>
      <c r="G8" s="9" t="e">
        <f>#REF!</f>
        <v>#REF!</v>
      </c>
      <c r="H8" s="9" t="e">
        <f>#REF!</f>
        <v>#REF!</v>
      </c>
      <c r="I8" s="9" t="e">
        <f>#REF!</f>
        <v>#REF!</v>
      </c>
      <c r="J8" s="9" t="e">
        <f>#REF!</f>
        <v>#REF!</v>
      </c>
      <c r="K8" s="9" t="e">
        <f>#REF!</f>
        <v>#REF!</v>
      </c>
      <c r="L8" s="9" t="e">
        <f>#REF!</f>
        <v>#REF!</v>
      </c>
      <c r="M8" s="9" t="e">
        <f>#REF!</f>
        <v>#REF!</v>
      </c>
      <c r="N8" s="9" t="e">
        <f>#REF!</f>
        <v>#REF!</v>
      </c>
      <c r="O8" s="9" t="e">
        <f>#REF!</f>
        <v>#REF!</v>
      </c>
      <c r="P8" s="9" t="e">
        <f>#REF!</f>
        <v>#REF!</v>
      </c>
      <c r="Q8" s="9" t="e">
        <f>#REF!</f>
        <v>#REF!</v>
      </c>
      <c r="R8" s="9" t="e">
        <f>#REF!</f>
        <v>#REF!</v>
      </c>
      <c r="S8" s="9" t="e">
        <f>#REF!</f>
        <v>#REF!</v>
      </c>
      <c r="T8" s="9" t="e">
        <f>#REF!</f>
        <v>#REF!</v>
      </c>
      <c r="U8" s="9" t="e">
        <f>#REF!</f>
        <v>#REF!</v>
      </c>
      <c r="V8" s="9" t="e">
        <f>#REF!</f>
        <v>#REF!</v>
      </c>
      <c r="W8" s="9" t="e">
        <f>#REF!</f>
        <v>#REF!</v>
      </c>
      <c r="X8" s="9" t="e">
        <f>#REF!</f>
        <v>#REF!</v>
      </c>
      <c r="Y8" s="9" t="e">
        <f>#REF!</f>
        <v>#REF!</v>
      </c>
      <c r="Z8" s="9" t="e">
        <f>#REF!</f>
        <v>#REF!</v>
      </c>
      <c r="AA8" s="9" t="e">
        <f>#REF!</f>
        <v>#REF!</v>
      </c>
      <c r="AB8" s="9" t="e">
        <f>#REF!</f>
        <v>#REF!</v>
      </c>
      <c r="AC8" s="9" t="e">
        <f>#REF!</f>
        <v>#REF!</v>
      </c>
      <c r="AD8" s="9" t="e">
        <f>#REF!</f>
        <v>#REF!</v>
      </c>
      <c r="AE8" s="9" t="e">
        <f>#REF!</f>
        <v>#REF!</v>
      </c>
      <c r="AF8" s="9" t="e">
        <f>#REF!</f>
        <v>#REF!</v>
      </c>
      <c r="AG8" s="9" t="e">
        <f>#REF!</f>
        <v>#REF!</v>
      </c>
      <c r="AH8" s="9" t="e">
        <f>#REF!</f>
        <v>#REF!</v>
      </c>
      <c r="AI8" s="9" t="e">
        <f>#REF!</f>
        <v>#REF!</v>
      </c>
      <c r="AJ8" s="9" t="e">
        <f>#REF!</f>
        <v>#REF!</v>
      </c>
      <c r="AK8" s="9" t="e">
        <f>#REF!</f>
        <v>#REF!</v>
      </c>
      <c r="AL8" s="9" t="e">
        <f>#REF!</f>
        <v>#REF!</v>
      </c>
      <c r="AM8" s="9" t="e">
        <f>#REF!</f>
        <v>#REF!</v>
      </c>
      <c r="AN8" s="9" t="e">
        <f>#REF!</f>
        <v>#REF!</v>
      </c>
      <c r="AO8" s="9" t="e">
        <f>#REF!</f>
        <v>#REF!</v>
      </c>
      <c r="AP8" s="9" t="e">
        <f>#REF!</f>
        <v>#REF!</v>
      </c>
      <c r="AQ8" s="9" t="e">
        <f>#REF!</f>
        <v>#REF!</v>
      </c>
      <c r="AR8" s="9" t="e">
        <f>#REF!</f>
        <v>#REF!</v>
      </c>
      <c r="AS8" s="9" t="e">
        <f>#REF!</f>
        <v>#REF!</v>
      </c>
      <c r="AT8" s="9" t="e">
        <f>#REF!</f>
        <v>#REF!</v>
      </c>
      <c r="AU8" s="9" t="e">
        <f>#REF!</f>
        <v>#REF!</v>
      </c>
      <c r="AV8" s="9" t="e">
        <f>#REF!</f>
        <v>#REF!</v>
      </c>
    </row>
    <row r="9" spans="1:48" ht="26.4">
      <c r="A9" s="161"/>
      <c r="B9" s="161"/>
      <c r="C9" s="8" t="s">
        <v>42</v>
      </c>
      <c r="D9" s="9" t="e">
        <f>#REF!</f>
        <v>#REF!</v>
      </c>
      <c r="E9" s="9" t="e">
        <f>#REF!</f>
        <v>#REF!</v>
      </c>
      <c r="F9" s="9" t="e">
        <f>#REF!</f>
        <v>#REF!</v>
      </c>
      <c r="G9" s="9" t="e">
        <f>#REF!</f>
        <v>#REF!</v>
      </c>
      <c r="H9" s="9" t="e">
        <f>#REF!</f>
        <v>#REF!</v>
      </c>
      <c r="I9" s="9" t="e">
        <f>#REF!</f>
        <v>#REF!</v>
      </c>
      <c r="J9" s="9" t="e">
        <f>#REF!</f>
        <v>#REF!</v>
      </c>
      <c r="K9" s="9" t="e">
        <f>#REF!</f>
        <v>#REF!</v>
      </c>
      <c r="L9" s="9" t="e">
        <f>#REF!</f>
        <v>#REF!</v>
      </c>
      <c r="M9" s="9" t="e">
        <f>#REF!</f>
        <v>#REF!</v>
      </c>
      <c r="N9" s="9" t="e">
        <f>#REF!</f>
        <v>#REF!</v>
      </c>
      <c r="O9" s="9" t="e">
        <f>#REF!</f>
        <v>#REF!</v>
      </c>
      <c r="P9" s="9" t="e">
        <f>#REF!</f>
        <v>#REF!</v>
      </c>
      <c r="Q9" s="9" t="e">
        <f>#REF!</f>
        <v>#REF!</v>
      </c>
      <c r="R9" s="9" t="e">
        <f>#REF!</f>
        <v>#REF!</v>
      </c>
      <c r="S9" s="9" t="e">
        <f>#REF!</f>
        <v>#REF!</v>
      </c>
      <c r="T9" s="9" t="e">
        <f>#REF!</f>
        <v>#REF!</v>
      </c>
      <c r="U9" s="9" t="e">
        <f>#REF!</f>
        <v>#REF!</v>
      </c>
      <c r="V9" s="9" t="e">
        <f>#REF!</f>
        <v>#REF!</v>
      </c>
      <c r="W9" s="9" t="e">
        <f>#REF!</f>
        <v>#REF!</v>
      </c>
      <c r="X9" s="9" t="e">
        <f>#REF!</f>
        <v>#REF!</v>
      </c>
      <c r="Y9" s="9" t="e">
        <f>#REF!</f>
        <v>#REF!</v>
      </c>
      <c r="Z9" s="9" t="e">
        <f>#REF!</f>
        <v>#REF!</v>
      </c>
      <c r="AA9" s="9" t="e">
        <f>#REF!</f>
        <v>#REF!</v>
      </c>
      <c r="AB9" s="9" t="e">
        <f>#REF!</f>
        <v>#REF!</v>
      </c>
      <c r="AC9" s="9" t="e">
        <f>#REF!</f>
        <v>#REF!</v>
      </c>
      <c r="AD9" s="9" t="e">
        <f>#REF!</f>
        <v>#REF!</v>
      </c>
      <c r="AE9" s="9" t="e">
        <f>#REF!</f>
        <v>#REF!</v>
      </c>
      <c r="AF9" s="9" t="e">
        <f>#REF!</f>
        <v>#REF!</v>
      </c>
      <c r="AG9" s="9" t="e">
        <f>#REF!</f>
        <v>#REF!</v>
      </c>
      <c r="AH9" s="9" t="e">
        <f>#REF!</f>
        <v>#REF!</v>
      </c>
      <c r="AI9" s="9" t="e">
        <f>#REF!</f>
        <v>#REF!</v>
      </c>
      <c r="AJ9" s="9" t="e">
        <f>#REF!</f>
        <v>#REF!</v>
      </c>
      <c r="AK9" s="9" t="e">
        <f>#REF!</f>
        <v>#REF!</v>
      </c>
      <c r="AL9" s="9" t="e">
        <f>#REF!</f>
        <v>#REF!</v>
      </c>
      <c r="AM9" s="9" t="e">
        <f>#REF!</f>
        <v>#REF!</v>
      </c>
      <c r="AN9" s="9" t="e">
        <f>#REF!</f>
        <v>#REF!</v>
      </c>
      <c r="AO9" s="9" t="e">
        <f>#REF!</f>
        <v>#REF!</v>
      </c>
      <c r="AP9" s="9" t="e">
        <f>#REF!</f>
        <v>#REF!</v>
      </c>
      <c r="AQ9" s="9" t="e">
        <f>#REF!</f>
        <v>#REF!</v>
      </c>
      <c r="AR9" s="9" t="e">
        <f>#REF!</f>
        <v>#REF!</v>
      </c>
      <c r="AS9" s="9" t="e">
        <f>#REF!</f>
        <v>#REF!</v>
      </c>
      <c r="AT9" s="9" t="e">
        <f>#REF!</f>
        <v>#REF!</v>
      </c>
      <c r="AU9" s="9" t="e">
        <f>#REF!</f>
        <v>#REF!</v>
      </c>
      <c r="AV9" s="9" t="e">
        <f>#REF!</f>
        <v>#REF!</v>
      </c>
    </row>
  </sheetData>
  <mergeCells count="19">
    <mergeCell ref="AT1:AV1"/>
    <mergeCell ref="G1:I1"/>
    <mergeCell ref="J1:L1"/>
    <mergeCell ref="M1:O1"/>
    <mergeCell ref="P1:Q1"/>
    <mergeCell ref="AF1:AH1"/>
    <mergeCell ref="AI1:AK1"/>
    <mergeCell ref="AL1:AM1"/>
    <mergeCell ref="AN1:AP1"/>
    <mergeCell ref="AQ1:AS1"/>
    <mergeCell ref="X1:Z1"/>
    <mergeCell ref="AA1:AB1"/>
    <mergeCell ref="AC1:AE1"/>
    <mergeCell ref="U1:W1"/>
    <mergeCell ref="A1:B2"/>
    <mergeCell ref="C1:C2"/>
    <mergeCell ref="A3:B9"/>
    <mergeCell ref="D1:F1"/>
    <mergeCell ref="R1:T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E29"/>
  <sheetViews>
    <sheetView workbookViewId="0">
      <selection sqref="A1:E1"/>
    </sheetView>
  </sheetViews>
  <sheetFormatPr defaultRowHeight="14.4"/>
  <cols>
    <col min="1" max="1" width="48.88671875" customWidth="1"/>
    <col min="2" max="2" width="11.6640625" customWidth="1"/>
    <col min="3" max="3" width="13.6640625" customWidth="1"/>
    <col min="4" max="4" width="16.33203125" customWidth="1"/>
    <col min="5" max="5" width="26.88671875" customWidth="1"/>
  </cols>
  <sheetData>
    <row r="1" spans="1:5">
      <c r="A1" s="168" t="s">
        <v>57</v>
      </c>
      <c r="B1" s="168"/>
      <c r="C1" s="168"/>
      <c r="D1" s="168"/>
      <c r="E1" s="168"/>
    </row>
    <row r="2" spans="1:5">
      <c r="A2" s="12"/>
      <c r="B2" s="12"/>
      <c r="C2" s="12"/>
      <c r="D2" s="12"/>
      <c r="E2" s="12"/>
    </row>
    <row r="3" spans="1:5">
      <c r="A3" s="169" t="s">
        <v>129</v>
      </c>
      <c r="B3" s="169"/>
      <c r="C3" s="169"/>
      <c r="D3" s="169"/>
      <c r="E3" s="169"/>
    </row>
    <row r="4" spans="1:5" ht="45" customHeight="1">
      <c r="A4" s="13" t="s">
        <v>51</v>
      </c>
      <c r="B4" s="13" t="s">
        <v>58</v>
      </c>
      <c r="C4" s="13" t="s">
        <v>52</v>
      </c>
      <c r="D4" s="13" t="s">
        <v>53</v>
      </c>
      <c r="E4" s="13" t="s">
        <v>54</v>
      </c>
    </row>
    <row r="5" spans="1:5" ht="57.75" customHeight="1">
      <c r="A5" s="14" t="s">
        <v>59</v>
      </c>
      <c r="B5" s="15">
        <v>0.1</v>
      </c>
      <c r="C5" s="16">
        <f>SUM(D6:D7)</f>
        <v>0</v>
      </c>
      <c r="D5" s="15">
        <f t="shared" ref="D5:D23" si="0">B5*C5</f>
        <v>0</v>
      </c>
      <c r="E5" s="14"/>
    </row>
    <row r="6" spans="1:5" ht="72.75" customHeight="1">
      <c r="A6" s="17" t="s">
        <v>60</v>
      </c>
      <c r="B6" s="18">
        <v>0.5</v>
      </c>
      <c r="C6" s="19"/>
      <c r="D6" s="18">
        <f t="shared" si="0"/>
        <v>0</v>
      </c>
      <c r="E6" s="17"/>
    </row>
    <row r="7" spans="1:5" ht="21" customHeight="1">
      <c r="A7" s="17" t="s">
        <v>61</v>
      </c>
      <c r="B7" s="18">
        <v>0.5</v>
      </c>
      <c r="C7" s="19"/>
      <c r="D7" s="18">
        <f t="shared" si="0"/>
        <v>0</v>
      </c>
      <c r="E7" s="17"/>
    </row>
    <row r="8" spans="1:5" ht="32.25" customHeight="1">
      <c r="A8" s="14" t="s">
        <v>62</v>
      </c>
      <c r="B8" s="15">
        <v>0.1</v>
      </c>
      <c r="C8" s="16">
        <f>SUM(D9:D10)</f>
        <v>0</v>
      </c>
      <c r="D8" s="15">
        <f t="shared" si="0"/>
        <v>0</v>
      </c>
      <c r="E8" s="14"/>
    </row>
    <row r="9" spans="1:5" ht="28.8">
      <c r="A9" s="17" t="s">
        <v>63</v>
      </c>
      <c r="B9" s="18">
        <v>0.5</v>
      </c>
      <c r="C9" s="19"/>
      <c r="D9" s="18">
        <f t="shared" si="0"/>
        <v>0</v>
      </c>
      <c r="E9" s="17"/>
    </row>
    <row r="10" spans="1:5" ht="28.8">
      <c r="A10" s="17" t="s">
        <v>64</v>
      </c>
      <c r="B10" s="18">
        <v>0.5</v>
      </c>
      <c r="C10" s="19"/>
      <c r="D10" s="18">
        <f t="shared" si="0"/>
        <v>0</v>
      </c>
      <c r="E10" s="17"/>
    </row>
    <row r="11" spans="1:5" ht="45.75" customHeight="1">
      <c r="A11" s="14" t="s">
        <v>65</v>
      </c>
      <c r="B11" s="15">
        <v>0.2</v>
      </c>
      <c r="C11" s="16">
        <f>SUM(D12:D13)</f>
        <v>0</v>
      </c>
      <c r="D11" s="15">
        <f t="shared" si="0"/>
        <v>0</v>
      </c>
      <c r="E11" s="14"/>
    </row>
    <row r="12" spans="1:5" ht="56.25" customHeight="1">
      <c r="A12" s="17" t="s">
        <v>66</v>
      </c>
      <c r="B12" s="18">
        <v>0.7</v>
      </c>
      <c r="C12" s="20"/>
      <c r="D12" s="21">
        <f t="shared" si="0"/>
        <v>0</v>
      </c>
      <c r="E12" s="22"/>
    </row>
    <row r="13" spans="1:5" ht="30.75" customHeight="1">
      <c r="A13" s="17" t="s">
        <v>67</v>
      </c>
      <c r="B13" s="18">
        <v>0.3</v>
      </c>
      <c r="C13" s="20"/>
      <c r="D13" s="21">
        <f t="shared" si="0"/>
        <v>0</v>
      </c>
      <c r="E13" s="23"/>
    </row>
    <row r="14" spans="1:5" ht="45" customHeight="1">
      <c r="A14" s="14" t="s">
        <v>68</v>
      </c>
      <c r="B14" s="15">
        <v>0.4</v>
      </c>
      <c r="C14" s="16">
        <f>SUM(D15:D16)</f>
        <v>0</v>
      </c>
      <c r="D14" s="15">
        <f t="shared" si="0"/>
        <v>0</v>
      </c>
      <c r="E14" s="14"/>
    </row>
    <row r="15" spans="1:5" ht="28.8">
      <c r="A15" s="24" t="s">
        <v>69</v>
      </c>
      <c r="B15" s="25">
        <v>0.5</v>
      </c>
      <c r="C15" s="26"/>
      <c r="D15" s="25">
        <f t="shared" si="0"/>
        <v>0</v>
      </c>
      <c r="E15" s="24"/>
    </row>
    <row r="16" spans="1:5" ht="28.8">
      <c r="A16" s="17" t="s">
        <v>70</v>
      </c>
      <c r="B16" s="18">
        <v>0.5</v>
      </c>
      <c r="C16" s="19"/>
      <c r="D16" s="18">
        <f t="shared" si="0"/>
        <v>0</v>
      </c>
      <c r="E16" s="17"/>
    </row>
    <row r="17" spans="1:5" ht="17.25" customHeight="1">
      <c r="A17" s="14" t="s">
        <v>71</v>
      </c>
      <c r="B17" s="15">
        <v>0.1</v>
      </c>
      <c r="C17" s="16">
        <f>SUM(D18)</f>
        <v>0</v>
      </c>
      <c r="D17" s="15">
        <f t="shared" si="0"/>
        <v>0</v>
      </c>
      <c r="E17" s="14"/>
    </row>
    <row r="18" spans="1:5" ht="15.6">
      <c r="A18" s="17" t="s">
        <v>72</v>
      </c>
      <c r="B18" s="18">
        <v>1</v>
      </c>
      <c r="C18" s="19"/>
      <c r="D18" s="18">
        <f t="shared" si="0"/>
        <v>0</v>
      </c>
      <c r="E18" s="17"/>
    </row>
    <row r="19" spans="1:5" ht="30.75" customHeight="1">
      <c r="A19" s="14" t="s">
        <v>73</v>
      </c>
      <c r="B19" s="15">
        <v>0.05</v>
      </c>
      <c r="C19" s="16">
        <f>SUM(D20:D21)</f>
        <v>0</v>
      </c>
      <c r="D19" s="15">
        <f t="shared" si="0"/>
        <v>0</v>
      </c>
      <c r="E19" s="14"/>
    </row>
    <row r="20" spans="1:5" ht="21.75" customHeight="1">
      <c r="A20" s="17" t="s">
        <v>74</v>
      </c>
      <c r="B20" s="18">
        <v>0.5</v>
      </c>
      <c r="C20" s="19"/>
      <c r="D20" s="18">
        <f t="shared" si="0"/>
        <v>0</v>
      </c>
      <c r="E20" s="17"/>
    </row>
    <row r="21" spans="1:5" ht="28.8">
      <c r="A21" s="17" t="s">
        <v>75</v>
      </c>
      <c r="B21" s="18">
        <v>0.5</v>
      </c>
      <c r="C21" s="19"/>
      <c r="D21" s="18">
        <f t="shared" si="0"/>
        <v>0</v>
      </c>
      <c r="E21" s="17"/>
    </row>
    <row r="22" spans="1:5" ht="33.75" customHeight="1">
      <c r="A22" s="14" t="s">
        <v>76</v>
      </c>
      <c r="B22" s="15">
        <v>0.05</v>
      </c>
      <c r="C22" s="16">
        <f>SUM(D23)</f>
        <v>0</v>
      </c>
      <c r="D22" s="15">
        <f t="shared" si="0"/>
        <v>0</v>
      </c>
      <c r="E22" s="14"/>
    </row>
    <row r="23" spans="1:5" ht="28.8">
      <c r="A23" s="17" t="s">
        <v>77</v>
      </c>
      <c r="B23" s="18">
        <v>1</v>
      </c>
      <c r="C23" s="19"/>
      <c r="D23" s="18">
        <f t="shared" si="0"/>
        <v>0</v>
      </c>
      <c r="E23" s="17"/>
    </row>
    <row r="24" spans="1:5">
      <c r="A24" s="27" t="s">
        <v>55</v>
      </c>
      <c r="B24" s="18">
        <f>SUM(B5,B8,B11,B14,B17,B19,B22)</f>
        <v>1</v>
      </c>
      <c r="C24" s="18">
        <f>SUM(C5,C8,C11,C14,C17,C19,C22)</f>
        <v>0</v>
      </c>
      <c r="D24" s="18">
        <f>SUM(D5,D8,D11,D14,D17,D19,D22)</f>
        <v>0</v>
      </c>
      <c r="E24" s="14" t="s">
        <v>56</v>
      </c>
    </row>
    <row r="25" spans="1:5">
      <c r="A25" s="28"/>
      <c r="B25" s="28"/>
      <c r="C25" s="28"/>
      <c r="D25" s="28"/>
      <c r="E25" s="28"/>
    </row>
    <row r="26" spans="1:5">
      <c r="A26" s="170" t="s">
        <v>78</v>
      </c>
      <c r="B26" s="170"/>
      <c r="C26" s="170"/>
      <c r="D26" s="170"/>
      <c r="E26" s="170"/>
    </row>
    <row r="27" spans="1:5">
      <c r="A27" s="28"/>
      <c r="B27" s="28"/>
      <c r="C27" s="28"/>
      <c r="D27" s="28"/>
      <c r="E27" s="28"/>
    </row>
    <row r="28" spans="1:5">
      <c r="A28" s="170" t="s">
        <v>79</v>
      </c>
      <c r="B28" s="170"/>
      <c r="C28" s="170"/>
      <c r="D28" s="170"/>
      <c r="E28" s="170"/>
    </row>
    <row r="29" spans="1:5">
      <c r="A29" s="170"/>
      <c r="B29" s="170"/>
      <c r="C29" s="170"/>
      <c r="D29" s="170"/>
      <c r="E29" s="170"/>
    </row>
  </sheetData>
  <mergeCells count="5">
    <mergeCell ref="A1:E1"/>
    <mergeCell ref="A3:E3"/>
    <mergeCell ref="A26:E26"/>
    <mergeCell ref="A28:E28"/>
    <mergeCell ref="A29:E29"/>
  </mergeCells>
  <pageMargins left="0.11811023622047245" right="0.31496062992125984" top="0.35433070866141736" bottom="0.15748031496062992"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IV79"/>
  <sheetViews>
    <sheetView workbookViewId="0"/>
  </sheetViews>
  <sheetFormatPr defaultColWidth="9.109375" defaultRowHeight="13.2"/>
  <cols>
    <col min="1" max="1" width="4.5546875" style="46" customWidth="1"/>
    <col min="2" max="2" width="42.5546875" style="46" customWidth="1"/>
    <col min="3" max="3" width="6.88671875" style="46" customWidth="1"/>
    <col min="4" max="15" width="9.5546875" style="46" customWidth="1"/>
    <col min="16" max="17" width="10.5546875" style="46" customWidth="1"/>
    <col min="18" max="29" width="0" style="47" hidden="1" customWidth="1"/>
    <col min="30" max="16384" width="9.109375" style="47"/>
  </cols>
  <sheetData>
    <row r="1" spans="1:256">
      <c r="Q1" s="35" t="s">
        <v>50</v>
      </c>
    </row>
    <row r="2" spans="1:256">
      <c r="A2" s="48" t="s">
        <v>81</v>
      </c>
      <c r="B2" s="49"/>
      <c r="C2" s="49"/>
      <c r="D2" s="49"/>
      <c r="E2" s="49"/>
      <c r="F2" s="49"/>
      <c r="G2" s="49"/>
      <c r="H2" s="49"/>
      <c r="I2" s="49"/>
      <c r="J2" s="49"/>
      <c r="K2" s="49"/>
      <c r="L2" s="49"/>
      <c r="M2" s="49"/>
      <c r="N2" s="49"/>
      <c r="O2" s="49"/>
      <c r="P2" s="49"/>
      <c r="Q2" s="49"/>
    </row>
    <row r="3" spans="1:256" s="51" customFormat="1" ht="53.25" customHeight="1">
      <c r="A3" s="39" t="s">
        <v>0</v>
      </c>
      <c r="B3" s="184" t="s">
        <v>45</v>
      </c>
      <c r="C3" s="184"/>
      <c r="D3" s="39" t="s">
        <v>17</v>
      </c>
      <c r="E3" s="50" t="s">
        <v>18</v>
      </c>
      <c r="F3" s="39" t="s">
        <v>22</v>
      </c>
      <c r="G3" s="50" t="s">
        <v>24</v>
      </c>
      <c r="H3" s="39" t="s">
        <v>25</v>
      </c>
      <c r="I3" s="50" t="s">
        <v>26</v>
      </c>
      <c r="J3" s="39" t="s">
        <v>28</v>
      </c>
      <c r="K3" s="50" t="s">
        <v>29</v>
      </c>
      <c r="L3" s="39" t="s">
        <v>30</v>
      </c>
      <c r="M3" s="50" t="s">
        <v>32</v>
      </c>
      <c r="N3" s="39" t="s">
        <v>33</v>
      </c>
      <c r="O3" s="50" t="s">
        <v>34</v>
      </c>
      <c r="P3" s="39" t="s">
        <v>80</v>
      </c>
      <c r="Q3" s="39" t="s">
        <v>49</v>
      </c>
      <c r="R3" s="38" t="s">
        <v>17</v>
      </c>
      <c r="S3" s="30" t="s">
        <v>18</v>
      </c>
      <c r="T3" s="38" t="s">
        <v>22</v>
      </c>
      <c r="U3" s="30" t="s">
        <v>24</v>
      </c>
      <c r="V3" s="38" t="s">
        <v>25</v>
      </c>
      <c r="W3" s="30" t="s">
        <v>26</v>
      </c>
      <c r="X3" s="38" t="s">
        <v>28</v>
      </c>
      <c r="Y3" s="30" t="s">
        <v>29</v>
      </c>
      <c r="Z3" s="38" t="s">
        <v>30</v>
      </c>
      <c r="AA3" s="30" t="s">
        <v>32</v>
      </c>
      <c r="AB3" s="38" t="s">
        <v>33</v>
      </c>
      <c r="AC3" s="30" t="s">
        <v>34</v>
      </c>
    </row>
    <row r="4" spans="1:256" ht="15" customHeight="1">
      <c r="A4" s="52" t="s">
        <v>83</v>
      </c>
      <c r="B4" s="53"/>
      <c r="C4" s="53"/>
      <c r="D4" s="53"/>
      <c r="E4" s="49"/>
      <c r="F4" s="49"/>
      <c r="G4" s="49"/>
      <c r="H4" s="49"/>
      <c r="I4" s="49"/>
      <c r="J4" s="49"/>
      <c r="K4" s="49"/>
      <c r="L4" s="49"/>
      <c r="M4" s="49"/>
      <c r="N4" s="49"/>
      <c r="O4" s="49"/>
      <c r="P4" s="49"/>
      <c r="Q4" s="54"/>
    </row>
    <row r="5" spans="1:256" ht="283.5" customHeight="1">
      <c r="A5" s="171" t="s">
        <v>1</v>
      </c>
      <c r="B5" s="178" t="s">
        <v>84</v>
      </c>
      <c r="C5" s="55" t="s">
        <v>20</v>
      </c>
      <c r="D5" s="57" t="s">
        <v>216</v>
      </c>
      <c r="E5" s="57" t="s">
        <v>217</v>
      </c>
      <c r="F5" s="57" t="s">
        <v>218</v>
      </c>
      <c r="G5" s="57" t="s">
        <v>219</v>
      </c>
      <c r="H5" s="57" t="s">
        <v>218</v>
      </c>
      <c r="I5" s="57" t="s">
        <v>220</v>
      </c>
      <c r="J5" s="57" t="s">
        <v>219</v>
      </c>
      <c r="K5" s="57" t="s">
        <v>221</v>
      </c>
      <c r="L5" s="57" t="s">
        <v>222</v>
      </c>
      <c r="M5" s="57" t="s">
        <v>223</v>
      </c>
      <c r="N5" s="57" t="s">
        <v>222</v>
      </c>
      <c r="O5" s="57" t="s">
        <v>224</v>
      </c>
      <c r="P5" s="58"/>
      <c r="Q5" s="58"/>
    </row>
    <row r="6" spans="1:256" ht="105.75" customHeight="1">
      <c r="A6" s="171"/>
      <c r="B6" s="178"/>
      <c r="C6" s="55"/>
      <c r="D6" s="57"/>
      <c r="E6" s="57"/>
      <c r="F6" s="57"/>
      <c r="G6" s="57"/>
      <c r="H6" s="57"/>
      <c r="I6" s="57"/>
      <c r="J6" s="57"/>
      <c r="K6" s="59" t="s">
        <v>199</v>
      </c>
      <c r="L6" s="59" t="s">
        <v>200</v>
      </c>
      <c r="M6" s="59" t="s">
        <v>201</v>
      </c>
      <c r="N6" s="59" t="s">
        <v>202</v>
      </c>
      <c r="O6" s="57" t="s">
        <v>204</v>
      </c>
      <c r="P6" s="58"/>
      <c r="Q6" s="58"/>
    </row>
    <row r="7" spans="1:256" ht="74.25" customHeight="1">
      <c r="A7" s="171"/>
      <c r="B7" s="178"/>
      <c r="C7" s="55" t="s">
        <v>21</v>
      </c>
      <c r="D7" s="57"/>
      <c r="E7" s="58"/>
      <c r="F7" s="58"/>
      <c r="G7" s="58"/>
      <c r="H7" s="58"/>
      <c r="I7" s="58"/>
      <c r="J7" s="58"/>
      <c r="K7" s="58"/>
      <c r="L7" s="58"/>
      <c r="M7" s="58"/>
      <c r="N7" s="58"/>
      <c r="O7" s="58"/>
      <c r="P7" s="58"/>
      <c r="Q7" s="58"/>
    </row>
    <row r="8" spans="1:256" ht="175.5" customHeight="1">
      <c r="A8" s="171" t="s">
        <v>3</v>
      </c>
      <c r="B8" s="178" t="s">
        <v>85</v>
      </c>
      <c r="C8" s="55" t="s">
        <v>20</v>
      </c>
      <c r="D8" s="57"/>
      <c r="E8" s="58"/>
      <c r="F8" s="58"/>
      <c r="G8" s="58"/>
      <c r="H8" s="58"/>
      <c r="I8" s="59" t="s">
        <v>199</v>
      </c>
      <c r="J8" s="59" t="s">
        <v>200</v>
      </c>
      <c r="K8" s="59" t="s">
        <v>201</v>
      </c>
      <c r="L8" s="59" t="s">
        <v>202</v>
      </c>
      <c r="M8" s="172" t="s">
        <v>204</v>
      </c>
      <c r="N8" s="173"/>
      <c r="O8" s="174"/>
      <c r="P8" s="58"/>
      <c r="Q8" s="58"/>
    </row>
    <row r="9" spans="1:256" ht="33.75" customHeight="1">
      <c r="A9" s="171"/>
      <c r="B9" s="178"/>
      <c r="C9" s="55" t="s">
        <v>21</v>
      </c>
      <c r="D9" s="57"/>
      <c r="E9" s="58"/>
      <c r="F9" s="58"/>
      <c r="G9" s="58"/>
      <c r="H9" s="58"/>
      <c r="I9" s="58"/>
      <c r="J9" s="58"/>
      <c r="K9" s="58"/>
      <c r="L9" s="58"/>
      <c r="M9" s="58"/>
      <c r="N9" s="58"/>
      <c r="O9" s="58"/>
      <c r="P9" s="58"/>
      <c r="Q9" s="58"/>
    </row>
    <row r="10" spans="1:256" ht="151.5" customHeight="1">
      <c r="A10" s="171" t="s">
        <v>4</v>
      </c>
      <c r="B10" s="178" t="s">
        <v>86</v>
      </c>
      <c r="C10" s="55" t="s">
        <v>20</v>
      </c>
      <c r="D10" s="57" t="s">
        <v>205</v>
      </c>
      <c r="E10" s="57"/>
      <c r="F10" s="57" t="s">
        <v>206</v>
      </c>
      <c r="G10" s="57"/>
      <c r="H10" s="57" t="s">
        <v>207</v>
      </c>
      <c r="I10" s="57" t="s">
        <v>208</v>
      </c>
      <c r="J10" s="57" t="s">
        <v>209</v>
      </c>
      <c r="K10" s="57"/>
      <c r="L10" s="57"/>
      <c r="M10" s="57" t="s">
        <v>210</v>
      </c>
      <c r="N10" s="57"/>
      <c r="O10" s="57"/>
      <c r="P10" s="58"/>
      <c r="Q10" s="58"/>
    </row>
    <row r="11" spans="1:256" ht="40.5" customHeight="1">
      <c r="A11" s="171"/>
      <c r="B11" s="178"/>
      <c r="C11" s="55" t="s">
        <v>21</v>
      </c>
      <c r="D11" s="57"/>
      <c r="E11" s="58"/>
      <c r="F11" s="58"/>
      <c r="G11" s="58"/>
      <c r="H11" s="58"/>
      <c r="I11" s="58"/>
      <c r="J11" s="58"/>
      <c r="K11" s="58"/>
      <c r="L11" s="58"/>
      <c r="M11" s="58"/>
      <c r="N11" s="58"/>
      <c r="O11" s="58"/>
      <c r="P11" s="58"/>
      <c r="Q11" s="58"/>
    </row>
    <row r="12" spans="1:256" ht="355.5" customHeight="1">
      <c r="A12" s="171" t="s">
        <v>5</v>
      </c>
      <c r="B12" s="178" t="s">
        <v>227</v>
      </c>
      <c r="C12" s="55" t="s">
        <v>20</v>
      </c>
      <c r="D12" s="57"/>
      <c r="E12" s="57" t="s">
        <v>148</v>
      </c>
      <c r="F12" s="57"/>
      <c r="G12" s="57" t="s">
        <v>149</v>
      </c>
      <c r="H12" s="57" t="s">
        <v>150</v>
      </c>
      <c r="I12" s="57" t="s">
        <v>151</v>
      </c>
      <c r="J12" s="57"/>
      <c r="K12" s="57"/>
      <c r="L12" s="57" t="s">
        <v>150</v>
      </c>
      <c r="M12" s="57"/>
      <c r="N12" s="57"/>
      <c r="O12" s="57" t="s">
        <v>152</v>
      </c>
      <c r="P12" s="58"/>
      <c r="Q12" s="58"/>
    </row>
    <row r="13" spans="1:256" ht="24" customHeight="1">
      <c r="A13" s="171"/>
      <c r="B13" s="178"/>
      <c r="C13" s="55" t="s">
        <v>21</v>
      </c>
      <c r="D13" s="57"/>
      <c r="E13" s="58"/>
      <c r="F13" s="58"/>
      <c r="G13" s="58"/>
      <c r="H13" s="58"/>
      <c r="I13" s="58"/>
      <c r="J13" s="58"/>
      <c r="K13" s="58"/>
      <c r="L13" s="58"/>
      <c r="M13" s="58"/>
      <c r="N13" s="58"/>
      <c r="O13" s="58"/>
      <c r="P13" s="58"/>
      <c r="Q13" s="58"/>
    </row>
    <row r="14" spans="1:256" ht="96" customHeight="1">
      <c r="A14" s="171" t="s">
        <v>9</v>
      </c>
      <c r="B14" s="178" t="s">
        <v>87</v>
      </c>
      <c r="C14" s="55" t="s">
        <v>20</v>
      </c>
      <c r="D14" s="57"/>
      <c r="E14" s="58"/>
      <c r="F14" s="63" t="s">
        <v>239</v>
      </c>
      <c r="G14" s="58"/>
      <c r="H14" s="58"/>
      <c r="I14" s="58"/>
      <c r="J14" s="58"/>
      <c r="K14" s="58"/>
      <c r="L14" s="58"/>
      <c r="M14" s="58"/>
      <c r="N14" s="58"/>
      <c r="O14" s="58"/>
      <c r="P14" s="58"/>
      <c r="Q14" s="58"/>
    </row>
    <row r="15" spans="1:256" ht="39" customHeight="1">
      <c r="A15" s="171"/>
      <c r="B15" s="178"/>
      <c r="C15" s="55" t="s">
        <v>21</v>
      </c>
      <c r="D15" s="57"/>
      <c r="E15" s="58"/>
      <c r="F15" s="58"/>
      <c r="G15" s="58"/>
      <c r="H15" s="58"/>
      <c r="I15" s="58"/>
      <c r="J15" s="58"/>
      <c r="K15" s="58"/>
      <c r="L15" s="58"/>
      <c r="M15" s="58"/>
      <c r="N15" s="58"/>
      <c r="O15" s="58"/>
      <c r="P15" s="58"/>
      <c r="Q15" s="58"/>
    </row>
    <row r="16" spans="1:256">
      <c r="A16" s="32" t="s">
        <v>88</v>
      </c>
      <c r="B16" s="64"/>
      <c r="C16" s="64"/>
      <c r="D16" s="61"/>
      <c r="E16" s="61"/>
      <c r="F16" s="61"/>
      <c r="G16" s="61"/>
      <c r="H16" s="61"/>
      <c r="I16" s="61"/>
      <c r="J16" s="61"/>
      <c r="K16" s="61"/>
      <c r="L16" s="61"/>
      <c r="M16" s="61"/>
      <c r="N16" s="61"/>
      <c r="O16" s="61"/>
      <c r="P16" s="61"/>
      <c r="Q16" s="62"/>
      <c r="AI16" s="189"/>
      <c r="AJ16" s="189"/>
      <c r="AK16" s="189"/>
      <c r="AZ16" s="189"/>
      <c r="BA16" s="189"/>
      <c r="BB16" s="189"/>
      <c r="BQ16" s="189"/>
      <c r="BR16" s="189"/>
      <c r="BS16" s="189"/>
      <c r="CH16" s="189"/>
      <c r="CI16" s="189"/>
      <c r="CJ16" s="189"/>
      <c r="CY16" s="189"/>
      <c r="CZ16" s="189"/>
      <c r="DA16" s="189"/>
      <c r="DP16" s="189"/>
      <c r="DQ16" s="189"/>
      <c r="DR16" s="189"/>
      <c r="EG16" s="189"/>
      <c r="EH16" s="189"/>
      <c r="EI16" s="189"/>
      <c r="EX16" s="189"/>
      <c r="EY16" s="189"/>
      <c r="EZ16" s="189"/>
      <c r="FO16" s="189"/>
      <c r="FP16" s="189"/>
      <c r="FQ16" s="189"/>
      <c r="GF16" s="189"/>
      <c r="GG16" s="189"/>
      <c r="GH16" s="189"/>
      <c r="GW16" s="189"/>
      <c r="GX16" s="189"/>
      <c r="GY16" s="189"/>
      <c r="HN16" s="189"/>
      <c r="HO16" s="189"/>
      <c r="HP16" s="189"/>
      <c r="IE16" s="189"/>
      <c r="IF16" s="189"/>
      <c r="IG16" s="189"/>
      <c r="IV16" s="189"/>
    </row>
    <row r="17" spans="1:17" ht="320.25" customHeight="1">
      <c r="A17" s="171" t="s">
        <v>6</v>
      </c>
      <c r="B17" s="178" t="s">
        <v>89</v>
      </c>
      <c r="C17" s="55" t="s">
        <v>20</v>
      </c>
      <c r="D17" s="65" t="s">
        <v>157</v>
      </c>
      <c r="E17" s="65" t="s">
        <v>158</v>
      </c>
      <c r="F17" s="65" t="s">
        <v>159</v>
      </c>
      <c r="G17" s="65" t="s">
        <v>160</v>
      </c>
      <c r="H17" s="65" t="s">
        <v>161</v>
      </c>
      <c r="I17" s="58"/>
      <c r="J17" s="58"/>
      <c r="K17" s="58"/>
      <c r="L17" s="58"/>
      <c r="M17" s="58"/>
      <c r="N17" s="58"/>
      <c r="O17" s="58"/>
      <c r="P17" s="58"/>
      <c r="Q17" s="58"/>
    </row>
    <row r="18" spans="1:17" ht="39.9" customHeight="1">
      <c r="A18" s="171"/>
      <c r="B18" s="178"/>
      <c r="C18" s="55" t="s">
        <v>21</v>
      </c>
      <c r="D18" s="57"/>
      <c r="E18" s="58"/>
      <c r="F18" s="58"/>
      <c r="G18" s="58"/>
      <c r="H18" s="58"/>
      <c r="I18" s="58"/>
      <c r="J18" s="58"/>
      <c r="K18" s="58"/>
      <c r="L18" s="58"/>
      <c r="M18" s="58"/>
      <c r="N18" s="58"/>
      <c r="O18" s="58"/>
      <c r="P18" s="58"/>
      <c r="Q18" s="58"/>
    </row>
    <row r="19" spans="1:17" ht="194.25" customHeight="1">
      <c r="A19" s="171" t="s">
        <v>7</v>
      </c>
      <c r="B19" s="178" t="s">
        <v>225</v>
      </c>
      <c r="C19" s="55" t="s">
        <v>20</v>
      </c>
      <c r="D19" s="59" t="s">
        <v>240</v>
      </c>
      <c r="E19" s="59" t="s">
        <v>241</v>
      </c>
      <c r="F19" s="66" t="s">
        <v>170</v>
      </c>
      <c r="G19" s="59" t="s">
        <v>171</v>
      </c>
      <c r="H19" s="67"/>
      <c r="I19" s="67"/>
      <c r="J19" s="67"/>
      <c r="K19" s="59"/>
      <c r="L19" s="59"/>
      <c r="M19" s="59"/>
      <c r="N19" s="59"/>
      <c r="O19" s="59"/>
      <c r="P19" s="59" t="s">
        <v>172</v>
      </c>
      <c r="Q19" s="58"/>
    </row>
    <row r="20" spans="1:17" ht="39.9" customHeight="1">
      <c r="A20" s="171"/>
      <c r="B20" s="178"/>
      <c r="C20" s="55" t="s">
        <v>21</v>
      </c>
      <c r="D20" s="57"/>
      <c r="E20" s="58"/>
      <c r="F20" s="58"/>
      <c r="G20" s="58"/>
      <c r="H20" s="58"/>
      <c r="I20" s="58"/>
      <c r="J20" s="58"/>
      <c r="K20" s="58"/>
      <c r="L20" s="58"/>
      <c r="M20" s="58"/>
      <c r="N20" s="58"/>
      <c r="O20" s="58"/>
      <c r="P20" s="58"/>
      <c r="Q20" s="58"/>
    </row>
    <row r="21" spans="1:17" ht="211.5" customHeight="1">
      <c r="A21" s="171" t="s">
        <v>8</v>
      </c>
      <c r="B21" s="178" t="s">
        <v>228</v>
      </c>
      <c r="C21" s="55" t="s">
        <v>20</v>
      </c>
      <c r="D21" s="68" t="s">
        <v>242</v>
      </c>
      <c r="E21" s="68" t="s">
        <v>173</v>
      </c>
      <c r="F21" s="68" t="s">
        <v>170</v>
      </c>
      <c r="G21" s="69" t="s">
        <v>174</v>
      </c>
      <c r="H21" s="69" t="s">
        <v>174</v>
      </c>
      <c r="I21" s="68" t="s">
        <v>174</v>
      </c>
      <c r="J21" s="68" t="s">
        <v>174</v>
      </c>
      <c r="K21" s="68" t="s">
        <v>174</v>
      </c>
      <c r="L21" s="68" t="s">
        <v>174</v>
      </c>
      <c r="M21" s="68" t="s">
        <v>174</v>
      </c>
      <c r="N21" s="68" t="s">
        <v>175</v>
      </c>
      <c r="O21" s="68" t="s">
        <v>176</v>
      </c>
      <c r="P21" s="59" t="s">
        <v>177</v>
      </c>
      <c r="Q21" s="58"/>
    </row>
    <row r="22" spans="1:17" ht="31.5" customHeight="1">
      <c r="A22" s="171"/>
      <c r="B22" s="178"/>
      <c r="C22" s="55" t="s">
        <v>21</v>
      </c>
      <c r="D22" s="57"/>
      <c r="E22" s="58"/>
      <c r="F22" s="58"/>
      <c r="G22" s="58"/>
      <c r="H22" s="58"/>
      <c r="I22" s="58"/>
      <c r="J22" s="58"/>
      <c r="K22" s="58"/>
      <c r="L22" s="58"/>
      <c r="M22" s="58"/>
      <c r="N22" s="58"/>
      <c r="O22" s="58"/>
      <c r="P22" s="58"/>
      <c r="Q22" s="58"/>
    </row>
    <row r="23" spans="1:17" s="71" customFormat="1" ht="223.5" customHeight="1">
      <c r="A23" s="175" t="s">
        <v>14</v>
      </c>
      <c r="B23" s="180" t="s">
        <v>229</v>
      </c>
      <c r="C23" s="70" t="s">
        <v>20</v>
      </c>
      <c r="D23" s="59" t="str">
        <f>$D$19</f>
        <v>подготовка конкурсной документации</v>
      </c>
      <c r="E23" s="59" t="s">
        <v>243</v>
      </c>
      <c r="F23" s="66" t="s">
        <v>170</v>
      </c>
      <c r="G23" s="59" t="s">
        <v>178</v>
      </c>
      <c r="H23" s="59" t="s">
        <v>179</v>
      </c>
      <c r="I23" s="59" t="s">
        <v>134</v>
      </c>
      <c r="J23" s="59"/>
      <c r="K23" s="59" t="s">
        <v>180</v>
      </c>
      <c r="L23" s="59"/>
      <c r="M23" s="67"/>
      <c r="N23" s="67"/>
      <c r="O23" s="67"/>
      <c r="P23" s="59" t="s">
        <v>181</v>
      </c>
      <c r="Q23" s="67"/>
    </row>
    <row r="24" spans="1:17" s="71" customFormat="1" ht="39.9" customHeight="1">
      <c r="A24" s="177"/>
      <c r="B24" s="180"/>
      <c r="C24" s="70" t="s">
        <v>21</v>
      </c>
      <c r="D24" s="59"/>
      <c r="E24" s="67"/>
      <c r="F24" s="67"/>
      <c r="G24" s="67"/>
      <c r="H24" s="67"/>
      <c r="I24" s="67"/>
      <c r="J24" s="67"/>
      <c r="K24" s="67"/>
      <c r="L24" s="67"/>
      <c r="M24" s="67"/>
      <c r="N24" s="67"/>
      <c r="O24" s="67"/>
      <c r="P24" s="67"/>
      <c r="Q24" s="67"/>
    </row>
    <row r="25" spans="1:17" s="71" customFormat="1" ht="104.25" customHeight="1">
      <c r="A25" s="179" t="s">
        <v>15</v>
      </c>
      <c r="B25" s="180" t="s">
        <v>230</v>
      </c>
      <c r="C25" s="70" t="s">
        <v>20</v>
      </c>
      <c r="D25" s="72"/>
      <c r="E25" s="59" t="str">
        <f>$D$19</f>
        <v>подготовка конкурсной документации</v>
      </c>
      <c r="F25" s="66" t="s">
        <v>170</v>
      </c>
      <c r="G25" s="59" t="s">
        <v>182</v>
      </c>
      <c r="H25" s="59" t="str">
        <f>$D$19</f>
        <v>подготовка конкурсной документации</v>
      </c>
      <c r="I25" s="66" t="s">
        <v>170</v>
      </c>
      <c r="J25" s="59" t="s">
        <v>182</v>
      </c>
      <c r="K25" s="67"/>
      <c r="L25" s="67"/>
      <c r="M25" s="67"/>
      <c r="N25" s="67"/>
      <c r="O25" s="67"/>
      <c r="P25" s="68" t="s">
        <v>183</v>
      </c>
      <c r="Q25" s="67"/>
    </row>
    <row r="26" spans="1:17" s="71" customFormat="1" ht="39.9" customHeight="1">
      <c r="A26" s="179"/>
      <c r="B26" s="180"/>
      <c r="C26" s="70" t="s">
        <v>21</v>
      </c>
      <c r="D26" s="59"/>
      <c r="E26" s="67"/>
      <c r="F26" s="67"/>
      <c r="G26" s="67"/>
      <c r="H26" s="67"/>
      <c r="I26" s="67"/>
      <c r="J26" s="67"/>
      <c r="K26" s="67"/>
      <c r="L26" s="67"/>
      <c r="M26" s="67"/>
      <c r="N26" s="67"/>
      <c r="O26" s="67"/>
      <c r="P26" s="67"/>
      <c r="Q26" s="67"/>
    </row>
    <row r="27" spans="1:17">
      <c r="A27" s="32" t="s">
        <v>90</v>
      </c>
      <c r="B27" s="73"/>
      <c r="C27" s="73"/>
      <c r="D27" s="57"/>
      <c r="E27" s="58"/>
      <c r="F27" s="58"/>
      <c r="G27" s="58"/>
      <c r="H27" s="58"/>
      <c r="I27" s="58"/>
      <c r="J27" s="58"/>
      <c r="K27" s="58"/>
      <c r="L27" s="58"/>
      <c r="M27" s="58"/>
      <c r="N27" s="58"/>
      <c r="O27" s="58"/>
      <c r="P27" s="58"/>
      <c r="Q27" s="58"/>
    </row>
    <row r="28" spans="1:17" ht="201.75" customHeight="1">
      <c r="A28" s="55" t="s">
        <v>16</v>
      </c>
      <c r="B28" s="56" t="s">
        <v>231</v>
      </c>
      <c r="C28" s="55" t="s">
        <v>20</v>
      </c>
      <c r="D28" s="57" t="s">
        <v>138</v>
      </c>
      <c r="E28" s="57" t="s">
        <v>138</v>
      </c>
      <c r="F28" s="57" t="s">
        <v>138</v>
      </c>
      <c r="G28" s="57" t="s">
        <v>139</v>
      </c>
      <c r="H28" s="57" t="s">
        <v>139</v>
      </c>
      <c r="I28" s="57" t="s">
        <v>139</v>
      </c>
      <c r="J28" s="57" t="s">
        <v>140</v>
      </c>
      <c r="K28" s="57" t="s">
        <v>140</v>
      </c>
      <c r="L28" s="57" t="s">
        <v>140</v>
      </c>
      <c r="M28" s="57" t="s">
        <v>141</v>
      </c>
      <c r="N28" s="57" t="s">
        <v>141</v>
      </c>
      <c r="O28" s="58"/>
      <c r="P28" s="58"/>
      <c r="Q28" s="58"/>
    </row>
    <row r="29" spans="1:17" ht="39.9" customHeight="1">
      <c r="A29" s="55"/>
      <c r="B29" s="56"/>
      <c r="C29" s="55" t="s">
        <v>21</v>
      </c>
      <c r="D29" s="57"/>
      <c r="E29" s="58"/>
      <c r="F29" s="58"/>
      <c r="G29" s="58"/>
      <c r="H29" s="58"/>
      <c r="I29" s="58"/>
      <c r="J29" s="58"/>
      <c r="K29" s="58"/>
      <c r="L29" s="58"/>
      <c r="M29" s="58"/>
      <c r="N29" s="58"/>
      <c r="O29" s="58"/>
      <c r="P29" s="58"/>
      <c r="Q29" s="58"/>
    </row>
    <row r="30" spans="1:17">
      <c r="A30" s="33" t="s">
        <v>91</v>
      </c>
      <c r="B30" s="74"/>
      <c r="C30" s="75"/>
      <c r="D30" s="76"/>
      <c r="E30" s="77"/>
      <c r="F30" s="77"/>
      <c r="G30" s="78"/>
      <c r="H30" s="79"/>
      <c r="I30" s="79"/>
      <c r="J30" s="79"/>
      <c r="K30" s="79"/>
      <c r="L30" s="79"/>
      <c r="M30" s="79"/>
      <c r="N30" s="79"/>
      <c r="O30" s="79"/>
      <c r="P30" s="79"/>
      <c r="Q30" s="79"/>
    </row>
    <row r="31" spans="1:17" ht="241.5" customHeight="1">
      <c r="A31" s="171" t="s">
        <v>93</v>
      </c>
      <c r="B31" s="178" t="s">
        <v>92</v>
      </c>
      <c r="C31" s="55" t="s">
        <v>20</v>
      </c>
      <c r="D31" s="57" t="s">
        <v>211</v>
      </c>
      <c r="E31" s="57" t="s">
        <v>212</v>
      </c>
      <c r="F31" s="57" t="s">
        <v>213</v>
      </c>
      <c r="G31" s="57" t="s">
        <v>213</v>
      </c>
      <c r="H31" s="57" t="s">
        <v>140</v>
      </c>
      <c r="I31" s="57" t="s">
        <v>141</v>
      </c>
      <c r="J31" s="57" t="s">
        <v>141</v>
      </c>
      <c r="K31" s="57" t="s">
        <v>141</v>
      </c>
      <c r="L31" s="57" t="s">
        <v>141</v>
      </c>
      <c r="M31" s="57" t="s">
        <v>214</v>
      </c>
      <c r="N31" s="57" t="s">
        <v>214</v>
      </c>
      <c r="O31" s="57" t="s">
        <v>214</v>
      </c>
      <c r="P31" s="58"/>
      <c r="Q31" s="58"/>
    </row>
    <row r="32" spans="1:17" ht="45.75" customHeight="1">
      <c r="A32" s="171"/>
      <c r="B32" s="178"/>
      <c r="C32" s="55" t="s">
        <v>21</v>
      </c>
      <c r="D32" s="57"/>
      <c r="E32" s="58"/>
      <c r="F32" s="58"/>
      <c r="G32" s="58"/>
      <c r="H32" s="58"/>
      <c r="I32" s="58"/>
      <c r="J32" s="58"/>
      <c r="K32" s="58"/>
      <c r="L32" s="58"/>
      <c r="M32" s="58"/>
      <c r="N32" s="58"/>
      <c r="O32" s="58"/>
      <c r="P32" s="58"/>
      <c r="Q32" s="58"/>
    </row>
    <row r="33" spans="1:17">
      <c r="A33" s="32" t="s">
        <v>94</v>
      </c>
      <c r="B33" s="56"/>
      <c r="C33" s="55"/>
      <c r="D33" s="57"/>
      <c r="E33" s="58"/>
      <c r="F33" s="58"/>
      <c r="G33" s="58"/>
      <c r="H33" s="60"/>
      <c r="I33" s="79"/>
      <c r="J33" s="79"/>
      <c r="K33" s="79"/>
      <c r="L33" s="79"/>
      <c r="M33" s="79"/>
      <c r="N33" s="79"/>
      <c r="O33" s="79"/>
      <c r="P33" s="79"/>
      <c r="Q33" s="79"/>
    </row>
    <row r="34" spans="1:17" ht="30.75" customHeight="1">
      <c r="A34" s="171" t="s">
        <v>95</v>
      </c>
      <c r="B34" s="178" t="s">
        <v>96</v>
      </c>
      <c r="C34" s="55" t="s">
        <v>20</v>
      </c>
      <c r="D34" s="57"/>
      <c r="E34" s="58"/>
      <c r="F34" s="58"/>
      <c r="G34" s="58"/>
      <c r="H34" s="58"/>
      <c r="I34" s="58"/>
      <c r="J34" s="58"/>
      <c r="K34" s="58"/>
      <c r="L34" s="58"/>
      <c r="M34" s="58"/>
      <c r="N34" s="58"/>
      <c r="O34" s="58"/>
      <c r="P34" s="58"/>
      <c r="Q34" s="58"/>
    </row>
    <row r="35" spans="1:17" ht="30.75" customHeight="1">
      <c r="A35" s="171"/>
      <c r="B35" s="178"/>
      <c r="C35" s="55" t="s">
        <v>21</v>
      </c>
      <c r="D35" s="57"/>
      <c r="E35" s="58"/>
      <c r="F35" s="58"/>
      <c r="G35" s="58"/>
      <c r="H35" s="58"/>
      <c r="I35" s="58"/>
      <c r="J35" s="58"/>
      <c r="K35" s="58"/>
      <c r="L35" s="58"/>
      <c r="M35" s="58"/>
      <c r="N35" s="58"/>
      <c r="O35" s="58"/>
      <c r="P35" s="58"/>
      <c r="Q35" s="58"/>
    </row>
    <row r="36" spans="1:17" ht="39.9" customHeight="1">
      <c r="A36" s="187" t="s">
        <v>97</v>
      </c>
      <c r="B36" s="185" t="s">
        <v>128</v>
      </c>
      <c r="C36" s="55" t="s">
        <v>20</v>
      </c>
      <c r="D36" s="57"/>
      <c r="E36" s="58"/>
      <c r="F36" s="58"/>
      <c r="G36" s="58"/>
      <c r="H36" s="58"/>
      <c r="I36" s="58"/>
      <c r="J36" s="58"/>
      <c r="K36" s="58"/>
      <c r="L36" s="58"/>
      <c r="M36" s="58"/>
      <c r="N36" s="58"/>
      <c r="O36" s="58"/>
      <c r="P36" s="58"/>
      <c r="Q36" s="58"/>
    </row>
    <row r="37" spans="1:17" ht="39.9" customHeight="1">
      <c r="A37" s="188"/>
      <c r="B37" s="186"/>
      <c r="C37" s="55" t="s">
        <v>21</v>
      </c>
      <c r="D37" s="57"/>
      <c r="E37" s="58"/>
      <c r="F37" s="58"/>
      <c r="G37" s="58"/>
      <c r="H37" s="58"/>
      <c r="I37" s="58"/>
      <c r="J37" s="58"/>
      <c r="K37" s="58"/>
      <c r="L37" s="58"/>
      <c r="M37" s="58"/>
      <c r="N37" s="58"/>
      <c r="O37" s="58"/>
      <c r="P37" s="58"/>
      <c r="Q37" s="58"/>
    </row>
    <row r="38" spans="1:17">
      <c r="A38" s="34" t="s">
        <v>98</v>
      </c>
      <c r="B38" s="80"/>
      <c r="C38" s="81"/>
      <c r="D38" s="82"/>
      <c r="E38" s="79"/>
      <c r="F38" s="79"/>
      <c r="G38" s="79"/>
      <c r="H38" s="79"/>
      <c r="I38" s="79"/>
      <c r="J38" s="79"/>
      <c r="K38" s="79"/>
      <c r="L38" s="79"/>
      <c r="M38" s="79"/>
      <c r="N38" s="79"/>
      <c r="O38" s="79"/>
      <c r="P38" s="79"/>
      <c r="Q38" s="79"/>
    </row>
    <row r="39" spans="1:17" ht="238.5" customHeight="1">
      <c r="A39" s="171" t="s">
        <v>99</v>
      </c>
      <c r="B39" s="178" t="s">
        <v>226</v>
      </c>
      <c r="C39" s="55" t="s">
        <v>20</v>
      </c>
      <c r="D39" s="94"/>
      <c r="E39" s="94" t="s">
        <v>245</v>
      </c>
      <c r="F39" s="94" t="s">
        <v>244</v>
      </c>
      <c r="G39" s="94" t="s">
        <v>233</v>
      </c>
      <c r="H39" s="195" t="s">
        <v>246</v>
      </c>
      <c r="I39" s="196"/>
      <c r="J39" s="196"/>
      <c r="K39" s="196"/>
      <c r="L39" s="196"/>
      <c r="M39" s="196"/>
      <c r="N39" s="196"/>
      <c r="O39" s="197"/>
      <c r="P39" s="57" t="s">
        <v>188</v>
      </c>
      <c r="Q39" s="58"/>
    </row>
    <row r="40" spans="1:17" ht="39.9" customHeight="1">
      <c r="A40" s="171" t="s">
        <v>10</v>
      </c>
      <c r="B40" s="178" t="s">
        <v>11</v>
      </c>
      <c r="C40" s="55" t="s">
        <v>21</v>
      </c>
      <c r="D40" s="57"/>
      <c r="E40" s="58"/>
      <c r="F40" s="58"/>
      <c r="G40" s="58"/>
      <c r="H40" s="58"/>
      <c r="I40" s="58"/>
      <c r="J40" s="58"/>
      <c r="K40" s="58"/>
      <c r="L40" s="58"/>
      <c r="M40" s="58"/>
      <c r="N40" s="58"/>
      <c r="O40" s="58"/>
      <c r="P40" s="58"/>
      <c r="Q40" s="58"/>
    </row>
    <row r="41" spans="1:17" ht="194.25" customHeight="1">
      <c r="A41" s="171" t="s">
        <v>100</v>
      </c>
      <c r="B41" s="178" t="s">
        <v>101</v>
      </c>
      <c r="C41" s="55" t="s">
        <v>20</v>
      </c>
      <c r="D41" s="57"/>
      <c r="E41" s="58"/>
      <c r="F41" s="58"/>
      <c r="G41" s="58"/>
      <c r="H41" s="58"/>
      <c r="I41" s="58"/>
      <c r="J41" s="58"/>
      <c r="K41" s="58"/>
      <c r="L41" s="58"/>
      <c r="M41" s="58"/>
      <c r="N41" s="58"/>
      <c r="O41" s="58"/>
      <c r="P41" s="84" t="s">
        <v>153</v>
      </c>
      <c r="Q41" s="58"/>
    </row>
    <row r="42" spans="1:17" ht="39.9" customHeight="1">
      <c r="A42" s="171"/>
      <c r="B42" s="178"/>
      <c r="C42" s="55" t="s">
        <v>21</v>
      </c>
      <c r="D42" s="57"/>
      <c r="E42" s="58"/>
      <c r="F42" s="58"/>
      <c r="G42" s="58"/>
      <c r="H42" s="58"/>
      <c r="I42" s="58"/>
      <c r="J42" s="58"/>
      <c r="K42" s="58"/>
      <c r="L42" s="58"/>
      <c r="M42" s="58"/>
      <c r="N42" s="58"/>
      <c r="O42" s="58"/>
      <c r="P42" s="58"/>
      <c r="Q42" s="58"/>
    </row>
    <row r="43" spans="1:17" ht="186" customHeight="1">
      <c r="A43" s="171" t="s">
        <v>102</v>
      </c>
      <c r="B43" s="178" t="s">
        <v>103</v>
      </c>
      <c r="C43" s="55" t="s">
        <v>20</v>
      </c>
      <c r="D43" s="59" t="s">
        <v>199</v>
      </c>
      <c r="E43" s="59" t="s">
        <v>200</v>
      </c>
      <c r="F43" s="59" t="s">
        <v>203</v>
      </c>
      <c r="G43" s="192" t="s">
        <v>191</v>
      </c>
      <c r="H43" s="193"/>
      <c r="I43" s="193"/>
      <c r="J43" s="193"/>
      <c r="K43" s="193"/>
      <c r="L43" s="193"/>
      <c r="M43" s="193"/>
      <c r="N43" s="193"/>
      <c r="O43" s="194"/>
      <c r="P43" s="58"/>
      <c r="Q43" s="58"/>
    </row>
    <row r="44" spans="1:17" ht="39.9" customHeight="1">
      <c r="A44" s="171"/>
      <c r="B44" s="178"/>
      <c r="C44" s="55" t="s">
        <v>21</v>
      </c>
      <c r="D44" s="57"/>
      <c r="E44" s="58"/>
      <c r="F44" s="58"/>
      <c r="G44" s="58"/>
      <c r="H44" s="58"/>
      <c r="I44" s="58"/>
      <c r="J44" s="58"/>
      <c r="K44" s="58"/>
      <c r="L44" s="58"/>
      <c r="M44" s="58"/>
      <c r="N44" s="58"/>
      <c r="O44" s="58"/>
      <c r="P44" s="58"/>
      <c r="Q44" s="58"/>
    </row>
    <row r="45" spans="1:17" ht="278.25" customHeight="1">
      <c r="A45" s="171" t="s">
        <v>104</v>
      </c>
      <c r="B45" s="178" t="s">
        <v>105</v>
      </c>
      <c r="C45" s="55" t="s">
        <v>20</v>
      </c>
      <c r="D45" s="85" t="s">
        <v>189</v>
      </c>
      <c r="E45" s="85" t="s">
        <v>190</v>
      </c>
      <c r="F45" s="85" t="s">
        <v>191</v>
      </c>
      <c r="G45" s="85" t="s">
        <v>191</v>
      </c>
      <c r="H45" s="85" t="s">
        <v>192</v>
      </c>
      <c r="I45" s="85" t="s">
        <v>191</v>
      </c>
      <c r="J45" s="85" t="s">
        <v>191</v>
      </c>
      <c r="K45" s="85" t="s">
        <v>193</v>
      </c>
      <c r="L45" s="85" t="s">
        <v>191</v>
      </c>
      <c r="M45" s="85" t="s">
        <v>194</v>
      </c>
      <c r="N45" s="85" t="s">
        <v>195</v>
      </c>
      <c r="O45" s="85" t="s">
        <v>196</v>
      </c>
      <c r="P45" s="85" t="s">
        <v>197</v>
      </c>
      <c r="Q45" s="58"/>
    </row>
    <row r="46" spans="1:17" ht="39.9" customHeight="1">
      <c r="A46" s="171" t="s">
        <v>12</v>
      </c>
      <c r="B46" s="178" t="s">
        <v>13</v>
      </c>
      <c r="C46" s="55" t="s">
        <v>21</v>
      </c>
      <c r="D46" s="57"/>
      <c r="E46" s="58"/>
      <c r="F46" s="58"/>
      <c r="G46" s="58"/>
      <c r="H46" s="58"/>
      <c r="I46" s="58"/>
      <c r="J46" s="58"/>
      <c r="K46" s="58"/>
      <c r="L46" s="58"/>
      <c r="M46" s="58"/>
      <c r="N46" s="58"/>
      <c r="O46" s="58"/>
      <c r="P46" s="58"/>
      <c r="Q46" s="58"/>
    </row>
    <row r="47" spans="1:17" ht="39.9" customHeight="1">
      <c r="A47" s="182" t="s">
        <v>107</v>
      </c>
      <c r="B47" s="185" t="s">
        <v>106</v>
      </c>
      <c r="C47" s="55" t="s">
        <v>20</v>
      </c>
      <c r="D47" s="57"/>
      <c r="E47" s="58"/>
      <c r="F47" s="58"/>
      <c r="G47" s="58"/>
      <c r="H47" s="58"/>
      <c r="I47" s="58"/>
      <c r="J47" s="58"/>
      <c r="K47" s="58"/>
      <c r="L47" s="58"/>
      <c r="M47" s="58"/>
      <c r="N47" s="58"/>
      <c r="O47" s="58"/>
      <c r="P47" s="58"/>
      <c r="Q47" s="58"/>
    </row>
    <row r="48" spans="1:17" ht="39.9" customHeight="1">
      <c r="A48" s="183"/>
      <c r="B48" s="186"/>
      <c r="C48" s="55" t="s">
        <v>21</v>
      </c>
      <c r="D48" s="57"/>
      <c r="E48" s="58"/>
      <c r="F48" s="58"/>
      <c r="G48" s="58"/>
      <c r="H48" s="58"/>
      <c r="I48" s="58"/>
      <c r="J48" s="58"/>
      <c r="K48" s="58"/>
      <c r="L48" s="58"/>
      <c r="M48" s="58"/>
      <c r="N48" s="58"/>
      <c r="O48" s="58"/>
      <c r="P48" s="58"/>
      <c r="Q48" s="58"/>
    </row>
    <row r="49" spans="1:17" ht="129.75" customHeight="1">
      <c r="A49" s="182" t="s">
        <v>108</v>
      </c>
      <c r="B49" s="185" t="s">
        <v>109</v>
      </c>
      <c r="C49" s="86" t="s">
        <v>20</v>
      </c>
      <c r="D49" s="31" t="s">
        <v>247</v>
      </c>
      <c r="E49" s="31" t="s">
        <v>247</v>
      </c>
      <c r="F49" s="31" t="s">
        <v>247</v>
      </c>
      <c r="G49" s="31" t="s">
        <v>248</v>
      </c>
      <c r="H49" s="31" t="s">
        <v>249</v>
      </c>
      <c r="I49" s="96" t="s">
        <v>250</v>
      </c>
      <c r="J49" s="31" t="s">
        <v>251</v>
      </c>
      <c r="K49" s="31" t="s">
        <v>247</v>
      </c>
      <c r="L49" s="31" t="s">
        <v>252</v>
      </c>
      <c r="M49" s="31" t="s">
        <v>247</v>
      </c>
      <c r="N49" s="96" t="s">
        <v>253</v>
      </c>
      <c r="O49" s="31" t="s">
        <v>247</v>
      </c>
      <c r="P49" s="87"/>
      <c r="Q49" s="87"/>
    </row>
    <row r="50" spans="1:17" ht="39.9" customHeight="1">
      <c r="A50" s="183"/>
      <c r="B50" s="186"/>
      <c r="C50" s="55" t="s">
        <v>21</v>
      </c>
      <c r="D50" s="57"/>
      <c r="E50" s="58"/>
      <c r="F50" s="58"/>
      <c r="G50" s="58"/>
      <c r="H50" s="58"/>
      <c r="I50" s="58"/>
      <c r="J50" s="58"/>
      <c r="K50" s="58"/>
      <c r="L50" s="58"/>
      <c r="M50" s="58"/>
      <c r="N50" s="58"/>
      <c r="O50" s="58"/>
      <c r="P50" s="58"/>
      <c r="Q50" s="58"/>
    </row>
    <row r="51" spans="1:17" s="71" customFormat="1" ht="391.5" customHeight="1">
      <c r="A51" s="171" t="s">
        <v>110</v>
      </c>
      <c r="B51" s="178" t="s">
        <v>111</v>
      </c>
      <c r="C51" s="70" t="s">
        <v>20</v>
      </c>
      <c r="D51" s="59" t="s">
        <v>130</v>
      </c>
      <c r="E51" s="59" t="s">
        <v>131</v>
      </c>
      <c r="F51" s="59" t="s">
        <v>132</v>
      </c>
      <c r="G51" s="59" t="s">
        <v>133</v>
      </c>
      <c r="H51" s="59" t="s">
        <v>134</v>
      </c>
      <c r="I51" s="59" t="s">
        <v>135</v>
      </c>
      <c r="J51" s="59" t="s">
        <v>135</v>
      </c>
      <c r="K51" s="59" t="s">
        <v>135</v>
      </c>
      <c r="L51" s="59" t="s">
        <v>136</v>
      </c>
      <c r="M51" s="67"/>
      <c r="N51" s="67"/>
      <c r="O51" s="67"/>
      <c r="P51" s="59" t="s">
        <v>137</v>
      </c>
      <c r="Q51" s="67"/>
    </row>
    <row r="52" spans="1:17" ht="39.9" customHeight="1">
      <c r="A52" s="171"/>
      <c r="B52" s="178"/>
      <c r="C52" s="55" t="s">
        <v>21</v>
      </c>
      <c r="D52" s="88"/>
      <c r="E52" s="87"/>
      <c r="F52" s="87"/>
      <c r="G52" s="87"/>
      <c r="H52" s="87"/>
      <c r="I52" s="87"/>
      <c r="J52" s="87"/>
      <c r="K52" s="87"/>
      <c r="L52" s="87"/>
      <c r="M52" s="87"/>
      <c r="N52" s="58"/>
      <c r="O52" s="58"/>
      <c r="P52" s="58"/>
      <c r="Q52" s="58"/>
    </row>
    <row r="53" spans="1:17" ht="75.75" customHeight="1">
      <c r="A53" s="171" t="s">
        <v>113</v>
      </c>
      <c r="B53" s="178" t="s">
        <v>112</v>
      </c>
      <c r="C53" s="55" t="s">
        <v>20</v>
      </c>
      <c r="D53" s="85" t="s">
        <v>142</v>
      </c>
      <c r="E53" s="85" t="s">
        <v>142</v>
      </c>
      <c r="F53" s="85" t="s">
        <v>142</v>
      </c>
      <c r="G53" s="85" t="s">
        <v>147</v>
      </c>
      <c r="H53" s="85" t="s">
        <v>143</v>
      </c>
      <c r="I53" s="85" t="s">
        <v>201</v>
      </c>
      <c r="J53" s="85" t="s">
        <v>144</v>
      </c>
      <c r="K53" s="85" t="s">
        <v>145</v>
      </c>
      <c r="L53" s="85" t="s">
        <v>146</v>
      </c>
      <c r="M53" s="85"/>
      <c r="N53" s="83"/>
      <c r="O53" s="57"/>
      <c r="P53" s="57"/>
      <c r="Q53" s="57"/>
    </row>
    <row r="54" spans="1:17" ht="31.5" customHeight="1">
      <c r="A54" s="171"/>
      <c r="B54" s="178"/>
      <c r="C54" s="55" t="s">
        <v>21</v>
      </c>
      <c r="D54" s="89"/>
      <c r="E54" s="89"/>
      <c r="F54" s="89"/>
      <c r="G54" s="89"/>
      <c r="H54" s="89"/>
      <c r="I54" s="89"/>
      <c r="J54" s="89"/>
      <c r="K54" s="89"/>
      <c r="L54" s="89"/>
      <c r="M54" s="89"/>
      <c r="N54" s="57"/>
      <c r="O54" s="57"/>
      <c r="P54" s="57"/>
      <c r="Q54" s="57"/>
    </row>
    <row r="55" spans="1:17" ht="52.5" customHeight="1">
      <c r="A55" s="171" t="s">
        <v>114</v>
      </c>
      <c r="B55" s="178" t="s">
        <v>115</v>
      </c>
      <c r="C55" s="55" t="s">
        <v>20</v>
      </c>
      <c r="D55" s="57"/>
      <c r="E55" s="58"/>
      <c r="F55" s="58"/>
      <c r="G55" s="58"/>
      <c r="H55" s="58"/>
      <c r="I55" s="58"/>
      <c r="J55" s="58"/>
      <c r="K55" s="58"/>
      <c r="L55" s="58"/>
      <c r="M55" s="58"/>
      <c r="N55" s="58"/>
      <c r="O55" s="58"/>
      <c r="P55" s="58"/>
      <c r="Q55" s="58"/>
    </row>
    <row r="56" spans="1:17" ht="52.5" customHeight="1">
      <c r="A56" s="171"/>
      <c r="B56" s="178"/>
      <c r="C56" s="55" t="s">
        <v>21</v>
      </c>
      <c r="D56" s="57"/>
      <c r="E56" s="58"/>
      <c r="F56" s="58"/>
      <c r="G56" s="58"/>
      <c r="H56" s="58"/>
      <c r="I56" s="58"/>
      <c r="J56" s="58"/>
      <c r="K56" s="58"/>
      <c r="L56" s="58"/>
      <c r="M56" s="58"/>
      <c r="N56" s="58"/>
      <c r="O56" s="58"/>
      <c r="P56" s="58"/>
      <c r="Q56" s="58"/>
    </row>
    <row r="57" spans="1:17" ht="409.5" customHeight="1">
      <c r="A57" s="171" t="s">
        <v>116</v>
      </c>
      <c r="B57" s="178" t="s">
        <v>117</v>
      </c>
      <c r="C57" s="55" t="s">
        <v>20</v>
      </c>
      <c r="D57" s="95" t="s">
        <v>234</v>
      </c>
      <c r="E57" s="94"/>
      <c r="F57" s="94" t="s">
        <v>235</v>
      </c>
      <c r="G57" s="181" t="s">
        <v>232</v>
      </c>
      <c r="H57" s="181"/>
      <c r="I57" s="94" t="s">
        <v>236</v>
      </c>
      <c r="J57" s="94" t="s">
        <v>237</v>
      </c>
      <c r="K57" s="172" t="s">
        <v>238</v>
      </c>
      <c r="L57" s="173"/>
      <c r="M57" s="173"/>
      <c r="N57" s="173"/>
      <c r="O57" s="174"/>
      <c r="P57" s="90" t="s">
        <v>198</v>
      </c>
      <c r="Q57" s="58"/>
    </row>
    <row r="58" spans="1:17" ht="39.9" customHeight="1">
      <c r="A58" s="171"/>
      <c r="B58" s="178"/>
      <c r="C58" s="55" t="s">
        <v>21</v>
      </c>
      <c r="D58" s="57"/>
      <c r="E58" s="58"/>
      <c r="F58" s="58"/>
      <c r="G58" s="58"/>
      <c r="H58" s="58"/>
      <c r="I58" s="58"/>
      <c r="J58" s="58"/>
      <c r="K58" s="58"/>
      <c r="L58" s="58"/>
      <c r="M58" s="58"/>
      <c r="N58" s="58"/>
      <c r="O58" s="58"/>
      <c r="P58" s="58"/>
      <c r="Q58" s="58"/>
    </row>
    <row r="59" spans="1:17" s="71" customFormat="1" ht="183.75" customHeight="1">
      <c r="A59" s="175" t="s">
        <v>119</v>
      </c>
      <c r="B59" s="175" t="s">
        <v>118</v>
      </c>
      <c r="C59" s="175" t="s">
        <v>20</v>
      </c>
      <c r="D59" s="59"/>
      <c r="E59" s="59" t="s">
        <v>166</v>
      </c>
      <c r="F59" s="59" t="s">
        <v>167</v>
      </c>
      <c r="G59" s="91" t="s">
        <v>168</v>
      </c>
      <c r="H59" s="91" t="s">
        <v>168</v>
      </c>
      <c r="I59" s="91" t="s">
        <v>168</v>
      </c>
      <c r="J59" s="91" t="s">
        <v>168</v>
      </c>
      <c r="K59" s="91" t="s">
        <v>168</v>
      </c>
      <c r="L59" s="91" t="s">
        <v>168</v>
      </c>
      <c r="M59" s="91" t="s">
        <v>168</v>
      </c>
      <c r="N59" s="91" t="s">
        <v>168</v>
      </c>
      <c r="O59" s="91" t="s">
        <v>169</v>
      </c>
      <c r="P59" s="67"/>
      <c r="Q59" s="67"/>
    </row>
    <row r="60" spans="1:17" s="71" customFormat="1" ht="150" customHeight="1">
      <c r="A60" s="176"/>
      <c r="B60" s="176"/>
      <c r="C60" s="176"/>
      <c r="D60" s="59" t="s">
        <v>162</v>
      </c>
      <c r="E60" s="59" t="s">
        <v>162</v>
      </c>
      <c r="F60" s="59" t="s">
        <v>162</v>
      </c>
      <c r="G60" s="59" t="s">
        <v>162</v>
      </c>
      <c r="H60" s="59" t="s">
        <v>162</v>
      </c>
      <c r="I60" s="59" t="s">
        <v>162</v>
      </c>
      <c r="J60" s="59" t="s">
        <v>162</v>
      </c>
      <c r="K60" s="59" t="s">
        <v>162</v>
      </c>
      <c r="L60" s="59" t="s">
        <v>162</v>
      </c>
      <c r="M60" s="59" t="s">
        <v>162</v>
      </c>
      <c r="N60" s="59" t="s">
        <v>162</v>
      </c>
      <c r="O60" s="59" t="s">
        <v>162</v>
      </c>
      <c r="P60" s="67"/>
      <c r="Q60" s="67"/>
    </row>
    <row r="61" spans="1:17" s="71" customFormat="1" ht="316.5" customHeight="1">
      <c r="A61" s="176"/>
      <c r="B61" s="176"/>
      <c r="C61" s="177"/>
      <c r="D61" s="59" t="s">
        <v>163</v>
      </c>
      <c r="E61" s="59" t="s">
        <v>164</v>
      </c>
      <c r="F61" s="59" t="s">
        <v>165</v>
      </c>
      <c r="G61" s="59" t="s">
        <v>165</v>
      </c>
      <c r="H61" s="59" t="s">
        <v>165</v>
      </c>
      <c r="I61" s="59" t="s">
        <v>165</v>
      </c>
      <c r="J61" s="59" t="s">
        <v>165</v>
      </c>
      <c r="K61" s="59" t="s">
        <v>165</v>
      </c>
      <c r="L61" s="59" t="s">
        <v>165</v>
      </c>
      <c r="M61" s="59" t="s">
        <v>165</v>
      </c>
      <c r="N61" s="59" t="s">
        <v>165</v>
      </c>
      <c r="O61" s="59" t="s">
        <v>165</v>
      </c>
      <c r="P61" s="67"/>
      <c r="Q61" s="67"/>
    </row>
    <row r="62" spans="1:17" s="71" customFormat="1" ht="39.9" customHeight="1">
      <c r="A62" s="177"/>
      <c r="B62" s="177"/>
      <c r="C62" s="70" t="s">
        <v>21</v>
      </c>
      <c r="D62" s="59"/>
      <c r="E62" s="67"/>
      <c r="F62" s="67"/>
      <c r="G62" s="67"/>
      <c r="H62" s="67"/>
      <c r="I62" s="67"/>
      <c r="J62" s="67"/>
      <c r="K62" s="67"/>
      <c r="L62" s="67"/>
      <c r="M62" s="67"/>
      <c r="N62" s="67"/>
      <c r="O62" s="67"/>
      <c r="P62" s="67"/>
      <c r="Q62" s="67"/>
    </row>
    <row r="63" spans="1:17" ht="39.9" customHeight="1">
      <c r="A63" s="171" t="s">
        <v>120</v>
      </c>
      <c r="B63" s="178" t="s">
        <v>121</v>
      </c>
      <c r="C63" s="55" t="s">
        <v>20</v>
      </c>
      <c r="D63" s="57"/>
      <c r="E63" s="58"/>
      <c r="F63" s="58"/>
      <c r="G63" s="58"/>
      <c r="H63" s="58"/>
      <c r="I63" s="58"/>
      <c r="J63" s="58"/>
      <c r="K63" s="58"/>
      <c r="L63" s="58"/>
      <c r="M63" s="58"/>
      <c r="N63" s="58"/>
      <c r="O63" s="58"/>
      <c r="P63" s="58"/>
      <c r="Q63" s="58"/>
    </row>
    <row r="64" spans="1:17" ht="39.9" customHeight="1">
      <c r="A64" s="171"/>
      <c r="B64" s="178"/>
      <c r="C64" s="55" t="s">
        <v>21</v>
      </c>
      <c r="D64" s="57"/>
      <c r="E64" s="58"/>
      <c r="F64" s="58"/>
      <c r="G64" s="58"/>
      <c r="H64" s="58"/>
      <c r="I64" s="58"/>
      <c r="J64" s="58"/>
      <c r="K64" s="58"/>
      <c r="L64" s="58"/>
      <c r="M64" s="58"/>
      <c r="N64" s="58"/>
      <c r="O64" s="58"/>
      <c r="P64" s="58"/>
      <c r="Q64" s="58"/>
    </row>
    <row r="65" spans="1:20" s="71" customFormat="1" ht="154.5" customHeight="1">
      <c r="A65" s="179" t="s">
        <v>122</v>
      </c>
      <c r="B65" s="180" t="s">
        <v>123</v>
      </c>
      <c r="C65" s="70" t="s">
        <v>20</v>
      </c>
      <c r="D65" s="68"/>
      <c r="E65" s="68"/>
      <c r="F65" s="68" t="s">
        <v>184</v>
      </c>
      <c r="G65" s="68" t="s">
        <v>170</v>
      </c>
      <c r="H65" s="68" t="s">
        <v>185</v>
      </c>
      <c r="I65" s="68"/>
      <c r="J65" s="68" t="s">
        <v>185</v>
      </c>
      <c r="K65" s="68"/>
      <c r="L65" s="68"/>
      <c r="M65" s="68" t="s">
        <v>185</v>
      </c>
      <c r="N65" s="68"/>
      <c r="O65" s="68" t="s">
        <v>186</v>
      </c>
      <c r="P65" s="68" t="s">
        <v>187</v>
      </c>
      <c r="Q65" s="67"/>
    </row>
    <row r="66" spans="1:20" s="71" customFormat="1" ht="39.9" customHeight="1">
      <c r="A66" s="179"/>
      <c r="B66" s="180"/>
      <c r="C66" s="70" t="s">
        <v>21</v>
      </c>
      <c r="D66" s="67"/>
      <c r="E66" s="67"/>
      <c r="F66" s="67"/>
      <c r="G66" s="67"/>
      <c r="H66" s="67"/>
      <c r="I66" s="67"/>
      <c r="J66" s="67"/>
      <c r="K66" s="67"/>
      <c r="L66" s="67"/>
      <c r="M66" s="67"/>
      <c r="N66" s="67"/>
      <c r="O66" s="67"/>
      <c r="P66" s="67"/>
      <c r="Q66" s="67"/>
    </row>
    <row r="67" spans="1:20" ht="39.9" customHeight="1">
      <c r="A67" s="171" t="s">
        <v>124</v>
      </c>
      <c r="B67" s="178" t="s">
        <v>125</v>
      </c>
      <c r="C67" s="55" t="s">
        <v>20</v>
      </c>
      <c r="D67" s="57"/>
      <c r="E67" s="58"/>
      <c r="F67" s="58"/>
      <c r="G67" s="58"/>
      <c r="H67" s="58"/>
      <c r="I67" s="58"/>
      <c r="J67" s="58"/>
      <c r="K67" s="58"/>
      <c r="L67" s="58"/>
      <c r="M67" s="58"/>
      <c r="N67" s="58"/>
      <c r="O67" s="58"/>
      <c r="P67" s="58"/>
      <c r="Q67" s="58"/>
    </row>
    <row r="68" spans="1:20" ht="39.9" customHeight="1">
      <c r="A68" s="171"/>
      <c r="B68" s="178"/>
      <c r="C68" s="55" t="s">
        <v>21</v>
      </c>
      <c r="D68" s="57"/>
      <c r="E68" s="58"/>
      <c r="F68" s="58"/>
      <c r="G68" s="58"/>
      <c r="H68" s="58"/>
      <c r="I68" s="58"/>
      <c r="J68" s="58"/>
      <c r="K68" s="58"/>
      <c r="L68" s="58"/>
      <c r="M68" s="58"/>
      <c r="N68" s="58"/>
      <c r="O68" s="58"/>
      <c r="P68" s="58"/>
      <c r="Q68" s="58"/>
    </row>
    <row r="69" spans="1:20" ht="147" customHeight="1">
      <c r="A69" s="182" t="s">
        <v>126</v>
      </c>
      <c r="B69" s="185" t="s">
        <v>127</v>
      </c>
      <c r="C69" s="55" t="s">
        <v>20</v>
      </c>
      <c r="D69" s="57"/>
      <c r="E69" s="92" t="s">
        <v>154</v>
      </c>
      <c r="F69" s="92" t="s">
        <v>155</v>
      </c>
      <c r="G69" s="58"/>
      <c r="H69" s="58"/>
      <c r="I69" s="58"/>
      <c r="J69" s="58"/>
      <c r="K69" s="58"/>
      <c r="L69" s="58"/>
      <c r="M69" s="58"/>
      <c r="N69" s="58"/>
      <c r="O69" s="92" t="s">
        <v>156</v>
      </c>
      <c r="P69" s="58"/>
      <c r="Q69" s="58"/>
    </row>
    <row r="70" spans="1:20" ht="39.9" customHeight="1">
      <c r="A70" s="183"/>
      <c r="B70" s="186"/>
      <c r="C70" s="55" t="s">
        <v>21</v>
      </c>
      <c r="D70" s="57"/>
      <c r="E70" s="58"/>
      <c r="F70" s="58"/>
      <c r="G70" s="58"/>
      <c r="H70" s="58"/>
      <c r="I70" s="58"/>
      <c r="J70" s="58"/>
      <c r="K70" s="58"/>
      <c r="L70" s="58"/>
      <c r="M70" s="58"/>
      <c r="N70" s="58"/>
      <c r="O70" s="58"/>
      <c r="P70" s="58"/>
      <c r="Q70" s="58"/>
    </row>
    <row r="71" spans="1:20">
      <c r="A71" s="93"/>
      <c r="B71" s="93"/>
      <c r="C71" s="93"/>
      <c r="D71" s="93"/>
      <c r="E71" s="93"/>
      <c r="F71" s="93"/>
      <c r="G71" s="93"/>
      <c r="H71" s="93"/>
      <c r="I71" s="93"/>
      <c r="J71" s="93"/>
      <c r="K71" s="93"/>
      <c r="L71" s="93"/>
      <c r="M71" s="93"/>
      <c r="N71" s="93"/>
      <c r="O71" s="93"/>
      <c r="P71" s="93"/>
      <c r="Q71" s="93"/>
    </row>
    <row r="73" spans="1:20">
      <c r="B73" s="190" t="s">
        <v>254</v>
      </c>
      <c r="C73" s="190"/>
      <c r="D73" s="190"/>
      <c r="E73" s="190"/>
      <c r="F73" s="190"/>
      <c r="G73" s="190"/>
      <c r="H73" s="190"/>
      <c r="I73" s="190"/>
      <c r="J73" s="190"/>
      <c r="K73" s="190"/>
      <c r="L73" s="190"/>
      <c r="M73" s="190"/>
      <c r="N73" s="190"/>
      <c r="O73" s="190"/>
      <c r="P73" s="190"/>
      <c r="Q73" s="190"/>
      <c r="R73" s="190"/>
      <c r="S73" s="190"/>
      <c r="T73" s="190"/>
    </row>
    <row r="74" spans="1:20" ht="13.8">
      <c r="B74" s="40"/>
      <c r="C74" s="41"/>
      <c r="D74" s="42"/>
      <c r="E74" s="42"/>
      <c r="F74" s="42"/>
      <c r="G74" s="42"/>
      <c r="H74" s="42"/>
      <c r="I74" s="42"/>
      <c r="J74" s="42"/>
      <c r="K74" s="42"/>
      <c r="L74" s="42"/>
      <c r="M74" s="42"/>
      <c r="N74" s="42"/>
      <c r="O74" s="42"/>
      <c r="P74" s="42"/>
      <c r="Q74" s="42"/>
      <c r="R74" s="42"/>
      <c r="S74" s="42"/>
      <c r="T74" s="42"/>
    </row>
    <row r="75" spans="1:20" ht="13.8">
      <c r="B75" s="40"/>
      <c r="C75" s="41"/>
      <c r="D75" s="42"/>
      <c r="E75" s="42"/>
      <c r="F75" s="42"/>
      <c r="G75" s="42"/>
      <c r="H75" s="42"/>
      <c r="I75" s="42"/>
      <c r="J75" s="42"/>
      <c r="K75" s="42"/>
      <c r="L75" s="42"/>
      <c r="M75" s="42"/>
      <c r="N75" s="42"/>
      <c r="O75" s="42"/>
      <c r="P75" s="42"/>
      <c r="Q75" s="42"/>
      <c r="R75" s="42"/>
      <c r="S75" s="42"/>
      <c r="T75" s="42"/>
    </row>
    <row r="76" spans="1:20" ht="13.8">
      <c r="B76" s="40"/>
      <c r="C76" s="41"/>
      <c r="D76" s="42"/>
      <c r="E76" s="42"/>
      <c r="F76" s="42"/>
      <c r="G76" s="42"/>
      <c r="H76" s="42"/>
      <c r="I76" s="42"/>
      <c r="J76" s="42"/>
      <c r="K76" s="42"/>
      <c r="L76" s="42"/>
      <c r="M76" s="42"/>
      <c r="N76" s="42"/>
      <c r="O76" s="42"/>
      <c r="P76" s="42"/>
      <c r="Q76" s="42"/>
      <c r="R76" s="42"/>
      <c r="S76" s="42"/>
      <c r="T76" s="42"/>
    </row>
    <row r="77" spans="1:20" ht="13.8">
      <c r="B77" s="40"/>
      <c r="C77" s="41"/>
      <c r="D77" s="42"/>
      <c r="E77" s="42"/>
      <c r="F77" s="42"/>
      <c r="G77" s="42"/>
      <c r="H77" s="42"/>
      <c r="I77" s="42"/>
      <c r="J77" s="42"/>
      <c r="K77" s="42"/>
      <c r="L77" s="42"/>
      <c r="M77" s="42"/>
      <c r="N77" s="42"/>
      <c r="O77" s="42"/>
      <c r="P77" s="42"/>
      <c r="Q77" s="42"/>
      <c r="R77" s="42"/>
      <c r="S77" s="42"/>
      <c r="T77" s="42"/>
    </row>
    <row r="78" spans="1:20" ht="13.8">
      <c r="B78" s="43" t="s">
        <v>46</v>
      </c>
      <c r="C78" s="44"/>
      <c r="D78" s="45"/>
      <c r="E78" s="45"/>
      <c r="F78" s="42"/>
      <c r="G78" s="42"/>
      <c r="H78" s="42"/>
      <c r="I78" s="42"/>
      <c r="J78" s="42"/>
      <c r="K78" s="42"/>
      <c r="L78" s="42"/>
      <c r="M78" s="42"/>
      <c r="N78" s="42"/>
      <c r="O78" s="42"/>
      <c r="P78" s="42"/>
      <c r="Q78" s="42"/>
      <c r="R78" s="42"/>
      <c r="S78" s="42"/>
      <c r="T78" s="42"/>
    </row>
    <row r="79" spans="1:20" ht="58.5" customHeight="1">
      <c r="B79" s="191" t="s">
        <v>215</v>
      </c>
      <c r="C79" s="191"/>
      <c r="D79" s="191"/>
      <c r="E79" s="191"/>
      <c r="F79" s="42"/>
      <c r="G79" s="42"/>
      <c r="H79" s="42"/>
      <c r="I79" s="42"/>
      <c r="J79" s="42"/>
      <c r="K79" s="42"/>
      <c r="L79" s="42"/>
      <c r="M79" s="42"/>
      <c r="N79" s="42"/>
      <c r="O79" s="42"/>
      <c r="P79" s="42"/>
      <c r="Q79" s="42"/>
      <c r="R79" s="42"/>
      <c r="S79" s="42"/>
      <c r="T79" s="42"/>
    </row>
  </sheetData>
  <mergeCells count="79">
    <mergeCell ref="B73:T73"/>
    <mergeCell ref="B79:E79"/>
    <mergeCell ref="G43:O43"/>
    <mergeCell ref="B67:B68"/>
    <mergeCell ref="IV16"/>
    <mergeCell ref="EX16:EZ16"/>
    <mergeCell ref="FO16:FQ16"/>
    <mergeCell ref="GF16:GH16"/>
    <mergeCell ref="GW16:GY16"/>
    <mergeCell ref="HN16:HP16"/>
    <mergeCell ref="IE16:IG16"/>
    <mergeCell ref="AI16:AK16"/>
    <mergeCell ref="AZ16:BB16"/>
    <mergeCell ref="EG16:EI16"/>
    <mergeCell ref="CY16:DA16"/>
    <mergeCell ref="H39:O39"/>
    <mergeCell ref="A34:A35"/>
    <mergeCell ref="B31:B32"/>
    <mergeCell ref="A31:A32"/>
    <mergeCell ref="B23:B24"/>
    <mergeCell ref="B43:B44"/>
    <mergeCell ref="B25:B26"/>
    <mergeCell ref="DP16:DR16"/>
    <mergeCell ref="CH16:CJ16"/>
    <mergeCell ref="B47:B48"/>
    <mergeCell ref="A41:A42"/>
    <mergeCell ref="B41:B42"/>
    <mergeCell ref="B39:B40"/>
    <mergeCell ref="A25:A26"/>
    <mergeCell ref="A23:A24"/>
    <mergeCell ref="A45:A46"/>
    <mergeCell ref="A47:A48"/>
    <mergeCell ref="B45:B46"/>
    <mergeCell ref="BQ16:BS16"/>
    <mergeCell ref="A21:A22"/>
    <mergeCell ref="A39:A40"/>
    <mergeCell ref="A43:A44"/>
    <mergeCell ref="B34:B35"/>
    <mergeCell ref="A63:A64"/>
    <mergeCell ref="A36:A37"/>
    <mergeCell ref="B51:B52"/>
    <mergeCell ref="B49:B50"/>
    <mergeCell ref="B59:B62"/>
    <mergeCell ref="B57:B58"/>
    <mergeCell ref="B36:B37"/>
    <mergeCell ref="A49:A50"/>
    <mergeCell ref="A51:A52"/>
    <mergeCell ref="A69:A70"/>
    <mergeCell ref="B3:C3"/>
    <mergeCell ref="B10:B11"/>
    <mergeCell ref="B17:B18"/>
    <mergeCell ref="B14:B15"/>
    <mergeCell ref="A19:A20"/>
    <mergeCell ref="B69:B70"/>
    <mergeCell ref="B55:B56"/>
    <mergeCell ref="A53:A54"/>
    <mergeCell ref="B53:B54"/>
    <mergeCell ref="A12:A13"/>
    <mergeCell ref="B21:B22"/>
    <mergeCell ref="A14:A15"/>
    <mergeCell ref="A17:A18"/>
    <mergeCell ref="A55:A56"/>
    <mergeCell ref="A57:A58"/>
    <mergeCell ref="A67:A68"/>
    <mergeCell ref="A5:A7"/>
    <mergeCell ref="M8:O8"/>
    <mergeCell ref="C59:C61"/>
    <mergeCell ref="B19:B20"/>
    <mergeCell ref="B8:B9"/>
    <mergeCell ref="A10:A11"/>
    <mergeCell ref="B12:B13"/>
    <mergeCell ref="A59:A62"/>
    <mergeCell ref="B63:B64"/>
    <mergeCell ref="A65:A66"/>
    <mergeCell ref="B65:B66"/>
    <mergeCell ref="G57:H57"/>
    <mergeCell ref="K57:O57"/>
    <mergeCell ref="B5:B7"/>
    <mergeCell ref="A8:A9"/>
  </mergeCells>
  <conditionalFormatting sqref="R5:AN6 R7:AC70">
    <cfRule type="expression" dxfId="0" priority="3">
      <formula>D5&lt;&gt;0</formula>
    </cfRule>
    <cfRule type="colorScale" priority="4">
      <colorScale>
        <cfvo type="min" val="0"/>
        <cfvo type="max" val="0"/>
        <color rgb="FFFF7128"/>
        <color rgb="FFFFEF9C"/>
      </colorScale>
    </cfRule>
  </conditionalFormatting>
  <pageMargins left="0.15748031496062992" right="0.15748031496062992" top="0.15748031496062992" bottom="0.15748031496062992" header="0.31496062992125984" footer="0.31496062992125984"/>
  <pageSetup paperSize="9" scale="72" fitToHeight="11" orientation="landscape" r:id="rId1"/>
  <rowBreaks count="1" manualBreakCount="1">
    <brk id="28" max="16383" man="1"/>
  </rowBreaks>
  <colBreaks count="1" manualBreakCount="1">
    <brk id="29" max="1048575" man="1"/>
  </colBreaks>
</worksheet>
</file>

<file path=xl/worksheets/sheet4.xml><?xml version="1.0" encoding="utf-8"?>
<worksheet xmlns="http://schemas.openxmlformats.org/spreadsheetml/2006/main" xmlns:r="http://schemas.openxmlformats.org/officeDocument/2006/relationships">
  <dimension ref="A2:AV267"/>
  <sheetViews>
    <sheetView tabSelected="1" view="pageBreakPreview" zoomScale="85" zoomScaleNormal="50" zoomScaleSheetLayoutView="85" workbookViewId="0">
      <pane xSplit="7" ySplit="9" topLeftCell="J163" activePane="bottomRight" state="frozen"/>
      <selection pane="topRight" activeCell="H1" sqref="H1"/>
      <selection pane="bottomLeft" activeCell="A10" sqref="A10"/>
      <selection pane="bottomRight" activeCell="A4" sqref="A4:AV4"/>
    </sheetView>
  </sheetViews>
  <sheetFormatPr defaultColWidth="9.109375" defaultRowHeight="13.2"/>
  <cols>
    <col min="1" max="1" width="6.44140625" style="310" customWidth="1"/>
    <col min="2" max="2" width="19.6640625" style="310" customWidth="1"/>
    <col min="3" max="3" width="16.5546875" style="310" customWidth="1"/>
    <col min="4" max="4" width="20.6640625" style="311" customWidth="1"/>
    <col min="5" max="5" width="18.77734375" style="312" customWidth="1"/>
    <col min="6" max="6" width="14.77734375" style="312" customWidth="1"/>
    <col min="7" max="7" width="9.21875" style="312" customWidth="1"/>
    <col min="8" max="8" width="18.109375" style="310" customWidth="1"/>
    <col min="9" max="9" width="10" style="310" customWidth="1"/>
    <col min="10" max="10" width="13" style="310" customWidth="1"/>
    <col min="11" max="11" width="16.33203125" style="310" customWidth="1"/>
    <col min="12" max="13" width="13.33203125" style="310" customWidth="1"/>
    <col min="14" max="14" width="13.6640625" style="310" customWidth="1"/>
    <col min="15" max="15" width="14.33203125" style="310" customWidth="1"/>
    <col min="16" max="16" width="16.33203125" style="310" customWidth="1"/>
    <col min="17" max="17" width="16.6640625" style="310" customWidth="1"/>
    <col min="18" max="18" width="17.5546875" style="310" customWidth="1"/>
    <col min="19" max="19" width="15.88671875" style="310" customWidth="1"/>
    <col min="20" max="20" width="14.33203125" style="310" customWidth="1"/>
    <col min="21" max="21" width="14" style="310" customWidth="1"/>
    <col min="22" max="22" width="12" style="310" customWidth="1"/>
    <col min="23" max="25" width="16.33203125" style="310" customWidth="1"/>
    <col min="26" max="26" width="15.5546875" style="310" customWidth="1"/>
    <col min="27" max="27" width="12.44140625" style="310" customWidth="1"/>
    <col min="28" max="28" width="14.44140625" style="310" customWidth="1"/>
    <col min="29" max="29" width="17" style="310" customWidth="1"/>
    <col min="30" max="30" width="21.6640625" style="310" customWidth="1"/>
    <col min="31" max="31" width="14.5546875" style="310" customWidth="1"/>
    <col min="32" max="32" width="14.88671875" style="310" customWidth="1"/>
    <col min="33" max="33" width="13.88671875" style="310" customWidth="1"/>
    <col min="34" max="34" width="11.44140625" style="310" customWidth="1"/>
    <col min="35" max="35" width="14.5546875" style="310" customWidth="1"/>
    <col min="36" max="36" width="10.33203125" style="310" customWidth="1"/>
    <col min="37" max="37" width="13.109375" style="310" customWidth="1"/>
    <col min="38" max="38" width="14.109375" style="310" customWidth="1"/>
    <col min="39" max="39" width="13.88671875" style="310" customWidth="1"/>
    <col min="40" max="40" width="14.44140625" style="310" customWidth="1"/>
    <col min="41" max="41" width="19.109375" style="310" customWidth="1"/>
    <col min="42" max="42" width="16" style="310" customWidth="1"/>
    <col min="43" max="43" width="12.6640625" style="310" customWidth="1"/>
    <col min="44" max="44" width="23" style="305" customWidth="1"/>
    <col min="45" max="16384" width="9.109375" style="278"/>
  </cols>
  <sheetData>
    <row r="2" spans="1:48" ht="24" customHeight="1">
      <c r="A2" s="216" t="s">
        <v>262</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row>
    <row r="3" spans="1:48" ht="17.25" customHeight="1">
      <c r="A3" s="279" t="s">
        <v>313</v>
      </c>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279"/>
      <c r="AO3" s="279"/>
      <c r="AP3" s="279"/>
      <c r="AQ3" s="279"/>
      <c r="AR3" s="279"/>
    </row>
    <row r="4" spans="1:48" ht="24" customHeight="1">
      <c r="A4" s="217" t="s">
        <v>264</v>
      </c>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17"/>
      <c r="AU4" s="217"/>
      <c r="AV4" s="217"/>
    </row>
    <row r="5" spans="1:48" ht="13.8" thickBot="1">
      <c r="A5" s="217"/>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8"/>
      <c r="AK5" s="218"/>
      <c r="AL5" s="278"/>
      <c r="AM5" s="278"/>
      <c r="AN5" s="278"/>
      <c r="AO5" s="278"/>
      <c r="AP5" s="278"/>
      <c r="AQ5" s="278"/>
      <c r="AR5" s="280" t="s">
        <v>314</v>
      </c>
    </row>
    <row r="6" spans="1:48" ht="15" customHeight="1">
      <c r="A6" s="219" t="s">
        <v>0</v>
      </c>
      <c r="B6" s="281" t="s">
        <v>316</v>
      </c>
      <c r="C6" s="281" t="s">
        <v>257</v>
      </c>
      <c r="D6" s="281" t="s">
        <v>40</v>
      </c>
      <c r="E6" s="282" t="s">
        <v>256</v>
      </c>
      <c r="F6" s="283"/>
      <c r="G6" s="284"/>
      <c r="H6" s="219" t="s">
        <v>255</v>
      </c>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19"/>
      <c r="AQ6" s="219"/>
      <c r="AR6" s="285" t="s">
        <v>315</v>
      </c>
    </row>
    <row r="7" spans="1:48" ht="53.25" customHeight="1">
      <c r="A7" s="219"/>
      <c r="B7" s="286"/>
      <c r="C7" s="286"/>
      <c r="D7" s="286"/>
      <c r="E7" s="287" t="s">
        <v>317</v>
      </c>
      <c r="F7" s="287" t="s">
        <v>318</v>
      </c>
      <c r="G7" s="288" t="s">
        <v>19</v>
      </c>
      <c r="H7" s="219" t="s">
        <v>17</v>
      </c>
      <c r="I7" s="219"/>
      <c r="J7" s="219"/>
      <c r="K7" s="219" t="s">
        <v>18</v>
      </c>
      <c r="L7" s="219"/>
      <c r="M7" s="219"/>
      <c r="N7" s="219" t="s">
        <v>22</v>
      </c>
      <c r="O7" s="219"/>
      <c r="P7" s="219"/>
      <c r="Q7" s="219" t="s">
        <v>24</v>
      </c>
      <c r="R7" s="219"/>
      <c r="S7" s="219"/>
      <c r="T7" s="219" t="s">
        <v>25</v>
      </c>
      <c r="U7" s="219"/>
      <c r="V7" s="219"/>
      <c r="W7" s="219" t="s">
        <v>26</v>
      </c>
      <c r="X7" s="219"/>
      <c r="Y7" s="219"/>
      <c r="Z7" s="219" t="s">
        <v>28</v>
      </c>
      <c r="AA7" s="219"/>
      <c r="AB7" s="219"/>
      <c r="AC7" s="219" t="s">
        <v>29</v>
      </c>
      <c r="AD7" s="220"/>
      <c r="AE7" s="220"/>
      <c r="AF7" s="219" t="s">
        <v>30</v>
      </c>
      <c r="AG7" s="219"/>
      <c r="AH7" s="219"/>
      <c r="AI7" s="219" t="s">
        <v>32</v>
      </c>
      <c r="AJ7" s="220"/>
      <c r="AK7" s="220"/>
      <c r="AL7" s="219" t="s">
        <v>33</v>
      </c>
      <c r="AM7" s="219"/>
      <c r="AN7" s="220"/>
      <c r="AO7" s="219" t="s">
        <v>34</v>
      </c>
      <c r="AP7" s="219"/>
      <c r="AQ7" s="219"/>
      <c r="AR7" s="285"/>
    </row>
    <row r="8" spans="1:48" ht="41.25" customHeight="1">
      <c r="A8" s="219"/>
      <c r="B8" s="289"/>
      <c r="C8" s="289"/>
      <c r="D8" s="289"/>
      <c r="E8" s="289"/>
      <c r="F8" s="289"/>
      <c r="G8" s="290"/>
      <c r="H8" s="221" t="s">
        <v>20</v>
      </c>
      <c r="I8" s="221" t="s">
        <v>21</v>
      </c>
      <c r="J8" s="222" t="s">
        <v>19</v>
      </c>
      <c r="K8" s="221" t="s">
        <v>20</v>
      </c>
      <c r="L8" s="221" t="s">
        <v>21</v>
      </c>
      <c r="M8" s="222" t="s">
        <v>19</v>
      </c>
      <c r="N8" s="221" t="s">
        <v>20</v>
      </c>
      <c r="O8" s="221" t="s">
        <v>21</v>
      </c>
      <c r="P8" s="222" t="s">
        <v>19</v>
      </c>
      <c r="Q8" s="221" t="s">
        <v>20</v>
      </c>
      <c r="R8" s="221" t="s">
        <v>21</v>
      </c>
      <c r="S8" s="222" t="s">
        <v>19</v>
      </c>
      <c r="T8" s="221" t="s">
        <v>20</v>
      </c>
      <c r="U8" s="221" t="s">
        <v>21</v>
      </c>
      <c r="V8" s="222" t="s">
        <v>19</v>
      </c>
      <c r="W8" s="221" t="s">
        <v>20</v>
      </c>
      <c r="X8" s="221" t="s">
        <v>21</v>
      </c>
      <c r="Y8" s="222" t="s">
        <v>19</v>
      </c>
      <c r="Z8" s="221" t="s">
        <v>20</v>
      </c>
      <c r="AA8" s="221" t="s">
        <v>21</v>
      </c>
      <c r="AB8" s="222" t="s">
        <v>19</v>
      </c>
      <c r="AC8" s="221" t="s">
        <v>20</v>
      </c>
      <c r="AD8" s="221" t="s">
        <v>21</v>
      </c>
      <c r="AE8" s="222" t="s">
        <v>19</v>
      </c>
      <c r="AF8" s="221" t="s">
        <v>20</v>
      </c>
      <c r="AG8" s="221" t="s">
        <v>21</v>
      </c>
      <c r="AH8" s="222" t="s">
        <v>19</v>
      </c>
      <c r="AI8" s="221" t="s">
        <v>20</v>
      </c>
      <c r="AJ8" s="221" t="s">
        <v>21</v>
      </c>
      <c r="AK8" s="222" t="s">
        <v>19</v>
      </c>
      <c r="AL8" s="221" t="s">
        <v>20</v>
      </c>
      <c r="AM8" s="221" t="s">
        <v>21</v>
      </c>
      <c r="AN8" s="222" t="s">
        <v>19</v>
      </c>
      <c r="AO8" s="221" t="s">
        <v>20</v>
      </c>
      <c r="AP8" s="221" t="s">
        <v>21</v>
      </c>
      <c r="AQ8" s="222" t="s">
        <v>19</v>
      </c>
      <c r="AR8" s="285"/>
    </row>
    <row r="9" spans="1:48">
      <c r="A9" s="291">
        <v>1</v>
      </c>
      <c r="B9" s="291">
        <v>2</v>
      </c>
      <c r="C9" s="291">
        <v>3</v>
      </c>
      <c r="D9" s="291">
        <v>4</v>
      </c>
      <c r="E9" s="291">
        <v>5</v>
      </c>
      <c r="F9" s="291">
        <v>6</v>
      </c>
      <c r="G9" s="292">
        <v>7</v>
      </c>
      <c r="H9" s="291">
        <v>8</v>
      </c>
      <c r="I9" s="291">
        <v>9</v>
      </c>
      <c r="J9" s="292">
        <v>10</v>
      </c>
      <c r="K9" s="291">
        <v>11</v>
      </c>
      <c r="L9" s="291">
        <v>12</v>
      </c>
      <c r="M9" s="292">
        <v>13</v>
      </c>
      <c r="N9" s="291">
        <v>14</v>
      </c>
      <c r="O9" s="291">
        <v>15</v>
      </c>
      <c r="P9" s="292">
        <v>16</v>
      </c>
      <c r="Q9" s="291">
        <v>17</v>
      </c>
      <c r="R9" s="291">
        <v>18</v>
      </c>
      <c r="S9" s="292">
        <v>19</v>
      </c>
      <c r="T9" s="291">
        <v>20</v>
      </c>
      <c r="U9" s="291">
        <v>21</v>
      </c>
      <c r="V9" s="292">
        <v>22</v>
      </c>
      <c r="W9" s="291">
        <v>23</v>
      </c>
      <c r="X9" s="291">
        <v>24</v>
      </c>
      <c r="Y9" s="292">
        <v>25</v>
      </c>
      <c r="Z9" s="291">
        <v>26</v>
      </c>
      <c r="AA9" s="291">
        <v>24</v>
      </c>
      <c r="AB9" s="292">
        <v>25</v>
      </c>
      <c r="AC9" s="291">
        <v>29</v>
      </c>
      <c r="AD9" s="291">
        <v>30</v>
      </c>
      <c r="AE9" s="292">
        <v>31</v>
      </c>
      <c r="AF9" s="291">
        <v>32</v>
      </c>
      <c r="AG9" s="291">
        <v>33</v>
      </c>
      <c r="AH9" s="292">
        <v>34</v>
      </c>
      <c r="AI9" s="291">
        <v>35</v>
      </c>
      <c r="AJ9" s="291">
        <v>36</v>
      </c>
      <c r="AK9" s="292">
        <v>37</v>
      </c>
      <c r="AL9" s="291">
        <v>38</v>
      </c>
      <c r="AM9" s="291">
        <v>39</v>
      </c>
      <c r="AN9" s="292">
        <v>40</v>
      </c>
      <c r="AO9" s="291">
        <v>41</v>
      </c>
      <c r="AP9" s="291">
        <v>42</v>
      </c>
      <c r="AQ9" s="292">
        <v>43</v>
      </c>
      <c r="AR9" s="293"/>
    </row>
    <row r="10" spans="1:48" ht="18.75" customHeight="1">
      <c r="A10" s="223" t="s">
        <v>261</v>
      </c>
      <c r="B10" s="224"/>
      <c r="C10" s="224"/>
      <c r="D10" s="231" t="s">
        <v>41</v>
      </c>
      <c r="E10" s="225">
        <f>E11+E12+E13</f>
        <v>596197.14286310005</v>
      </c>
      <c r="F10" s="225">
        <f t="shared" ref="F10:AQ10" si="0">F11+F12+F13</f>
        <v>25245.83899</v>
      </c>
      <c r="G10" s="225">
        <f t="shared" si="0"/>
        <v>35.240805657461792</v>
      </c>
      <c r="H10" s="225">
        <f t="shared" si="0"/>
        <v>0</v>
      </c>
      <c r="I10" s="225">
        <f t="shared" si="0"/>
        <v>0</v>
      </c>
      <c r="J10" s="225">
        <f t="shared" si="0"/>
        <v>0</v>
      </c>
      <c r="K10" s="225">
        <f t="shared" si="0"/>
        <v>542.55560000000003</v>
      </c>
      <c r="L10" s="225">
        <f t="shared" si="0"/>
        <v>542.55560000000003</v>
      </c>
      <c r="M10" s="225">
        <f t="shared" si="0"/>
        <v>100</v>
      </c>
      <c r="N10" s="225">
        <f t="shared" si="0"/>
        <v>9038.6766900000002</v>
      </c>
      <c r="O10" s="225">
        <f t="shared" si="0"/>
        <v>9038.6766900000002</v>
      </c>
      <c r="P10" s="225">
        <f>O10/N10*100</f>
        <v>100</v>
      </c>
      <c r="Q10" s="225">
        <f t="shared" si="0"/>
        <v>2056.67416</v>
      </c>
      <c r="R10" s="225">
        <f t="shared" si="0"/>
        <v>2056.67416</v>
      </c>
      <c r="S10" s="225">
        <f>R10/Q10*100</f>
        <v>100</v>
      </c>
      <c r="T10" s="225">
        <f t="shared" si="0"/>
        <v>2300.4234699999997</v>
      </c>
      <c r="U10" s="225">
        <f t="shared" si="0"/>
        <v>2300.4234699999997</v>
      </c>
      <c r="V10" s="225">
        <f>T10/U10*100</f>
        <v>100</v>
      </c>
      <c r="W10" s="225">
        <f t="shared" si="0"/>
        <v>7131.5905999999995</v>
      </c>
      <c r="X10" s="225">
        <f t="shared" si="0"/>
        <v>7131.5905999999995</v>
      </c>
      <c r="Y10" s="225">
        <f>X10/W10*100</f>
        <v>100</v>
      </c>
      <c r="Z10" s="225">
        <f t="shared" si="0"/>
        <v>2621.6139700000003</v>
      </c>
      <c r="AA10" s="225">
        <f t="shared" si="0"/>
        <v>2621.6139700000003</v>
      </c>
      <c r="AB10" s="225">
        <f>SUM(AA10/Z10*100)</f>
        <v>100</v>
      </c>
      <c r="AC10" s="225">
        <f t="shared" si="0"/>
        <v>3000</v>
      </c>
      <c r="AD10" s="225">
        <f t="shared" si="0"/>
        <v>0</v>
      </c>
      <c r="AE10" s="225">
        <f t="shared" si="0"/>
        <v>0</v>
      </c>
      <c r="AF10" s="225">
        <f t="shared" si="0"/>
        <v>31562.983</v>
      </c>
      <c r="AG10" s="225">
        <f t="shared" si="0"/>
        <v>0</v>
      </c>
      <c r="AH10" s="225">
        <f t="shared" si="0"/>
        <v>0</v>
      </c>
      <c r="AI10" s="225">
        <f t="shared" si="0"/>
        <v>30000</v>
      </c>
      <c r="AJ10" s="225">
        <f t="shared" si="0"/>
        <v>0</v>
      </c>
      <c r="AK10" s="225">
        <f t="shared" si="0"/>
        <v>0</v>
      </c>
      <c r="AL10" s="225">
        <f t="shared" si="0"/>
        <v>9166.7000000000007</v>
      </c>
      <c r="AM10" s="225">
        <f t="shared" si="0"/>
        <v>0</v>
      </c>
      <c r="AN10" s="225">
        <f t="shared" si="0"/>
        <v>0</v>
      </c>
      <c r="AO10" s="225">
        <f t="shared" si="0"/>
        <v>497221.64587000007</v>
      </c>
      <c r="AP10" s="225">
        <f t="shared" si="0"/>
        <v>0</v>
      </c>
      <c r="AQ10" s="225">
        <f t="shared" si="0"/>
        <v>0</v>
      </c>
      <c r="AR10" s="294"/>
    </row>
    <row r="11" spans="1:48">
      <c r="A11" s="223"/>
      <c r="B11" s="224"/>
      <c r="C11" s="224"/>
      <c r="D11" s="231" t="s">
        <v>37</v>
      </c>
      <c r="E11" s="225">
        <f>E119</f>
        <v>1849.5260900000001</v>
      </c>
      <c r="F11" s="225">
        <f t="shared" ref="F11:AQ11" si="1">F119</f>
        <v>73.126090000000005</v>
      </c>
      <c r="G11" s="225">
        <f t="shared" si="1"/>
        <v>3.9537744504052931E-2</v>
      </c>
      <c r="H11" s="225">
        <f t="shared" si="1"/>
        <v>0</v>
      </c>
      <c r="I11" s="225">
        <f t="shared" si="1"/>
        <v>0</v>
      </c>
      <c r="J11" s="225">
        <f t="shared" si="1"/>
        <v>0</v>
      </c>
      <c r="K11" s="225">
        <f t="shared" si="1"/>
        <v>0</v>
      </c>
      <c r="L11" s="225">
        <f t="shared" si="1"/>
        <v>0</v>
      </c>
      <c r="M11" s="225">
        <f t="shared" si="1"/>
        <v>0</v>
      </c>
      <c r="N11" s="225">
        <f t="shared" si="1"/>
        <v>0</v>
      </c>
      <c r="O11" s="225">
        <f t="shared" si="1"/>
        <v>0</v>
      </c>
      <c r="P11" s="225">
        <f t="shared" si="1"/>
        <v>0</v>
      </c>
      <c r="Q11" s="225">
        <f t="shared" si="1"/>
        <v>0</v>
      </c>
      <c r="R11" s="225">
        <f t="shared" si="1"/>
        <v>0</v>
      </c>
      <c r="S11" s="225">
        <f t="shared" si="1"/>
        <v>0</v>
      </c>
      <c r="T11" s="225">
        <f t="shared" si="1"/>
        <v>0</v>
      </c>
      <c r="U11" s="225">
        <f t="shared" si="1"/>
        <v>0</v>
      </c>
      <c r="V11" s="225">
        <f t="shared" si="1"/>
        <v>0</v>
      </c>
      <c r="W11" s="225">
        <f t="shared" si="1"/>
        <v>0</v>
      </c>
      <c r="X11" s="225">
        <f t="shared" si="1"/>
        <v>0</v>
      </c>
      <c r="Y11" s="225"/>
      <c r="Z11" s="225">
        <f t="shared" si="1"/>
        <v>0</v>
      </c>
      <c r="AA11" s="225">
        <f t="shared" si="1"/>
        <v>0</v>
      </c>
      <c r="AB11" s="225"/>
      <c r="AC11" s="225">
        <f t="shared" si="1"/>
        <v>0</v>
      </c>
      <c r="AD11" s="225">
        <f t="shared" si="1"/>
        <v>0</v>
      </c>
      <c r="AE11" s="225">
        <f t="shared" si="1"/>
        <v>0</v>
      </c>
      <c r="AF11" s="225">
        <f t="shared" si="1"/>
        <v>0</v>
      </c>
      <c r="AG11" s="225">
        <f t="shared" si="1"/>
        <v>0</v>
      </c>
      <c r="AH11" s="225">
        <f t="shared" si="1"/>
        <v>0</v>
      </c>
      <c r="AI11" s="225">
        <f t="shared" si="1"/>
        <v>0</v>
      </c>
      <c r="AJ11" s="225">
        <f t="shared" si="1"/>
        <v>0</v>
      </c>
      <c r="AK11" s="225">
        <f t="shared" si="1"/>
        <v>0</v>
      </c>
      <c r="AL11" s="225">
        <f t="shared" si="1"/>
        <v>0</v>
      </c>
      <c r="AM11" s="225">
        <f t="shared" si="1"/>
        <v>0</v>
      </c>
      <c r="AN11" s="225">
        <f t="shared" si="1"/>
        <v>0</v>
      </c>
      <c r="AO11" s="225">
        <f t="shared" si="1"/>
        <v>1776.4</v>
      </c>
      <c r="AP11" s="225">
        <f t="shared" si="1"/>
        <v>0</v>
      </c>
      <c r="AQ11" s="225">
        <f t="shared" si="1"/>
        <v>0</v>
      </c>
      <c r="AR11" s="294"/>
    </row>
    <row r="12" spans="1:48" ht="64.5" customHeight="1">
      <c r="A12" s="223"/>
      <c r="B12" s="224"/>
      <c r="C12" s="224"/>
      <c r="D12" s="254" t="s">
        <v>2</v>
      </c>
      <c r="E12" s="225">
        <f t="shared" ref="E12:AQ12" si="2">E70+E100+E120</f>
        <v>467772.31118000002</v>
      </c>
      <c r="F12" s="225">
        <f t="shared" si="2"/>
        <v>7203.8521799999999</v>
      </c>
      <c r="G12" s="225">
        <f>F12/E12*100</f>
        <v>1.5400339027822316</v>
      </c>
      <c r="H12" s="225">
        <f t="shared" si="2"/>
        <v>0</v>
      </c>
      <c r="I12" s="225">
        <f t="shared" si="2"/>
        <v>0</v>
      </c>
      <c r="J12" s="225">
        <f t="shared" si="2"/>
        <v>0</v>
      </c>
      <c r="K12" s="225">
        <f t="shared" si="2"/>
        <v>0</v>
      </c>
      <c r="L12" s="225">
        <f t="shared" si="2"/>
        <v>0</v>
      </c>
      <c r="M12" s="225">
        <f t="shared" si="2"/>
        <v>0</v>
      </c>
      <c r="N12" s="225">
        <f t="shared" si="2"/>
        <v>5218.3890000000001</v>
      </c>
      <c r="O12" s="225">
        <f t="shared" si="2"/>
        <v>5218.3890000000001</v>
      </c>
      <c r="P12" s="225">
        <f t="shared" si="2"/>
        <v>100</v>
      </c>
      <c r="Q12" s="225">
        <f t="shared" si="2"/>
        <v>0</v>
      </c>
      <c r="R12" s="225">
        <f t="shared" si="2"/>
        <v>0</v>
      </c>
      <c r="S12" s="225">
        <f t="shared" si="2"/>
        <v>0</v>
      </c>
      <c r="T12" s="225">
        <f t="shared" si="2"/>
        <v>0</v>
      </c>
      <c r="U12" s="225">
        <f t="shared" si="2"/>
        <v>0</v>
      </c>
      <c r="V12" s="225">
        <f t="shared" si="2"/>
        <v>0</v>
      </c>
      <c r="W12" s="225">
        <f t="shared" si="2"/>
        <v>0</v>
      </c>
      <c r="X12" s="225">
        <f t="shared" si="2"/>
        <v>0</v>
      </c>
      <c r="Y12" s="225"/>
      <c r="Z12" s="225">
        <f t="shared" si="2"/>
        <v>582</v>
      </c>
      <c r="AA12" s="225">
        <f t="shared" si="2"/>
        <v>582</v>
      </c>
      <c r="AB12" s="225">
        <f t="shared" ref="AB11:AB13" si="3">SUM(AA12/Z12*100)</f>
        <v>100</v>
      </c>
      <c r="AC12" s="225">
        <f t="shared" si="2"/>
        <v>2250</v>
      </c>
      <c r="AD12" s="225">
        <f t="shared" si="2"/>
        <v>0</v>
      </c>
      <c r="AE12" s="225">
        <f t="shared" si="2"/>
        <v>0</v>
      </c>
      <c r="AF12" s="225">
        <f t="shared" si="2"/>
        <v>22500</v>
      </c>
      <c r="AG12" s="225">
        <f t="shared" si="2"/>
        <v>0</v>
      </c>
      <c r="AH12" s="225">
        <f t="shared" si="2"/>
        <v>0</v>
      </c>
      <c r="AI12" s="225">
        <f t="shared" si="2"/>
        <v>22500</v>
      </c>
      <c r="AJ12" s="225">
        <f t="shared" si="2"/>
        <v>0</v>
      </c>
      <c r="AK12" s="225">
        <f t="shared" si="2"/>
        <v>0</v>
      </c>
      <c r="AL12" s="225">
        <f t="shared" si="2"/>
        <v>6875.0249999999996</v>
      </c>
      <c r="AM12" s="225">
        <f t="shared" si="2"/>
        <v>0</v>
      </c>
      <c r="AN12" s="225">
        <f t="shared" si="2"/>
        <v>0</v>
      </c>
      <c r="AO12" s="225">
        <f t="shared" si="2"/>
        <v>406443.45900000003</v>
      </c>
      <c r="AP12" s="225">
        <f t="shared" si="2"/>
        <v>0</v>
      </c>
      <c r="AQ12" s="225">
        <f t="shared" si="2"/>
        <v>0</v>
      </c>
      <c r="AR12" s="294"/>
    </row>
    <row r="13" spans="1:48" ht="21.75" customHeight="1">
      <c r="A13" s="223"/>
      <c r="B13" s="224"/>
      <c r="C13" s="224"/>
      <c r="D13" s="226" t="s">
        <v>43</v>
      </c>
      <c r="E13" s="225">
        <f t="shared" ref="E13:L13" si="4">E71+E101+E121+E212</f>
        <v>126575.30559309998</v>
      </c>
      <c r="F13" s="225">
        <f t="shared" si="4"/>
        <v>17968.860720000001</v>
      </c>
      <c r="G13" s="225">
        <f t="shared" si="4"/>
        <v>33.661234010175505</v>
      </c>
      <c r="H13" s="225">
        <f t="shared" si="4"/>
        <v>0</v>
      </c>
      <c r="I13" s="225">
        <f t="shared" si="4"/>
        <v>0</v>
      </c>
      <c r="J13" s="225">
        <f t="shared" si="4"/>
        <v>0</v>
      </c>
      <c r="K13" s="225">
        <f t="shared" si="4"/>
        <v>542.55560000000003</v>
      </c>
      <c r="L13" s="225">
        <f t="shared" si="4"/>
        <v>542.55560000000003</v>
      </c>
      <c r="M13" s="225">
        <f>L13/K13*100</f>
        <v>100</v>
      </c>
      <c r="N13" s="225">
        <f>N71+N101+N121+N212</f>
        <v>3820.2876900000001</v>
      </c>
      <c r="O13" s="225">
        <f>O71+O101+O121+O212</f>
        <v>3820.2876900000001</v>
      </c>
      <c r="P13" s="225">
        <f>P71+P101+P121+P212</f>
        <v>100</v>
      </c>
      <c r="Q13" s="225">
        <f>Q71+Q101+Q121+Q212</f>
        <v>2056.67416</v>
      </c>
      <c r="R13" s="225">
        <f>R71+R101+R121+R212</f>
        <v>2056.67416</v>
      </c>
      <c r="S13" s="225">
        <f>R13/Q13*100</f>
        <v>100</v>
      </c>
      <c r="T13" s="225">
        <f>T71+T101+T121+T212</f>
        <v>2300.4234699999997</v>
      </c>
      <c r="U13" s="225">
        <f>U71+U101+U121+U212</f>
        <v>2300.4234699999997</v>
      </c>
      <c r="V13" s="225">
        <f>T13/U13*100</f>
        <v>100</v>
      </c>
      <c r="W13" s="225">
        <f>W71+W101+W121+W212</f>
        <v>7131.5905999999995</v>
      </c>
      <c r="X13" s="225">
        <f>X71+X101+X121+X212</f>
        <v>7131.5905999999995</v>
      </c>
      <c r="Y13" s="225">
        <f>X13/W13*100</f>
        <v>100</v>
      </c>
      <c r="Z13" s="225">
        <f t="shared" ref="Z13:AQ13" si="5">Z71+Z101+Z121+Z212</f>
        <v>2039.6139700000001</v>
      </c>
      <c r="AA13" s="225">
        <f t="shared" si="5"/>
        <v>2039.6139700000001</v>
      </c>
      <c r="AB13" s="225">
        <f t="shared" si="3"/>
        <v>100</v>
      </c>
      <c r="AC13" s="225">
        <f t="shared" si="5"/>
        <v>750</v>
      </c>
      <c r="AD13" s="225">
        <f t="shared" si="5"/>
        <v>0</v>
      </c>
      <c r="AE13" s="225">
        <f t="shared" si="5"/>
        <v>0</v>
      </c>
      <c r="AF13" s="225">
        <f t="shared" si="5"/>
        <v>9062.9830000000002</v>
      </c>
      <c r="AG13" s="225">
        <f t="shared" si="5"/>
        <v>0</v>
      </c>
      <c r="AH13" s="225">
        <f t="shared" si="5"/>
        <v>0</v>
      </c>
      <c r="AI13" s="225">
        <f t="shared" si="5"/>
        <v>7500</v>
      </c>
      <c r="AJ13" s="225">
        <f t="shared" si="5"/>
        <v>0</v>
      </c>
      <c r="AK13" s="225">
        <f t="shared" si="5"/>
        <v>0</v>
      </c>
      <c r="AL13" s="225">
        <f t="shared" si="5"/>
        <v>2291.6750000000002</v>
      </c>
      <c r="AM13" s="225">
        <f t="shared" si="5"/>
        <v>0</v>
      </c>
      <c r="AN13" s="225">
        <f t="shared" si="5"/>
        <v>0</v>
      </c>
      <c r="AO13" s="225">
        <f t="shared" si="5"/>
        <v>89001.786869999996</v>
      </c>
      <c r="AP13" s="225">
        <f t="shared" si="5"/>
        <v>0</v>
      </c>
      <c r="AQ13" s="225">
        <f t="shared" si="5"/>
        <v>0</v>
      </c>
      <c r="AR13" s="294"/>
    </row>
    <row r="14" spans="1:48" ht="18" customHeight="1">
      <c r="A14" s="227" t="s">
        <v>36</v>
      </c>
      <c r="B14" s="227"/>
      <c r="C14" s="227"/>
      <c r="D14" s="226"/>
      <c r="E14" s="225"/>
      <c r="F14" s="225"/>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5"/>
      <c r="AM14" s="225"/>
      <c r="AN14" s="225"/>
      <c r="AO14" s="225"/>
      <c r="AP14" s="225"/>
      <c r="AQ14" s="225"/>
      <c r="AR14" s="225"/>
      <c r="AS14" s="228"/>
      <c r="AT14" s="229"/>
      <c r="AU14" s="229"/>
      <c r="AV14" s="295"/>
    </row>
    <row r="15" spans="1:48" ht="34.950000000000003" customHeight="1">
      <c r="A15" s="230" t="s">
        <v>310</v>
      </c>
      <c r="B15" s="230"/>
      <c r="C15" s="230"/>
      <c r="D15" s="231" t="s">
        <v>41</v>
      </c>
      <c r="E15" s="225">
        <f>E16+E17</f>
        <v>387922.02</v>
      </c>
      <c r="F15" s="225">
        <f t="shared" ref="F15:AQ15" si="6">F16+F17</f>
        <v>0</v>
      </c>
      <c r="G15" s="225">
        <f t="shared" si="6"/>
        <v>0</v>
      </c>
      <c r="H15" s="225">
        <f t="shared" si="6"/>
        <v>0</v>
      </c>
      <c r="I15" s="225">
        <f t="shared" si="6"/>
        <v>0</v>
      </c>
      <c r="J15" s="225">
        <f t="shared" si="6"/>
        <v>0</v>
      </c>
      <c r="K15" s="225">
        <f t="shared" si="6"/>
        <v>0</v>
      </c>
      <c r="L15" s="225">
        <f t="shared" si="6"/>
        <v>0</v>
      </c>
      <c r="M15" s="225">
        <f t="shared" si="6"/>
        <v>0</v>
      </c>
      <c r="N15" s="225">
        <f t="shared" si="6"/>
        <v>0</v>
      </c>
      <c r="O15" s="225">
        <f t="shared" si="6"/>
        <v>0</v>
      </c>
      <c r="P15" s="225">
        <f t="shared" si="6"/>
        <v>0</v>
      </c>
      <c r="Q15" s="225">
        <f t="shared" si="6"/>
        <v>0</v>
      </c>
      <c r="R15" s="225">
        <f t="shared" si="6"/>
        <v>0</v>
      </c>
      <c r="S15" s="225">
        <f t="shared" si="6"/>
        <v>0</v>
      </c>
      <c r="T15" s="225">
        <f t="shared" si="6"/>
        <v>0</v>
      </c>
      <c r="U15" s="225">
        <f t="shared" si="6"/>
        <v>0</v>
      </c>
      <c r="V15" s="225">
        <f t="shared" si="6"/>
        <v>0</v>
      </c>
      <c r="W15" s="225">
        <f t="shared" si="6"/>
        <v>0</v>
      </c>
      <c r="X15" s="225">
        <f t="shared" si="6"/>
        <v>0</v>
      </c>
      <c r="Y15" s="225">
        <f t="shared" si="6"/>
        <v>0</v>
      </c>
      <c r="Z15" s="225">
        <f t="shared" si="6"/>
        <v>0</v>
      </c>
      <c r="AA15" s="225">
        <f t="shared" si="6"/>
        <v>0</v>
      </c>
      <c r="AB15" s="225">
        <f t="shared" si="6"/>
        <v>0</v>
      </c>
      <c r="AC15" s="225">
        <f t="shared" si="6"/>
        <v>0</v>
      </c>
      <c r="AD15" s="225">
        <f t="shared" si="6"/>
        <v>0</v>
      </c>
      <c r="AE15" s="225">
        <f t="shared" si="6"/>
        <v>0</v>
      </c>
      <c r="AF15" s="225">
        <f t="shared" si="6"/>
        <v>0</v>
      </c>
      <c r="AG15" s="225">
        <f t="shared" si="6"/>
        <v>0</v>
      </c>
      <c r="AH15" s="225">
        <f t="shared" si="6"/>
        <v>0</v>
      </c>
      <c r="AI15" s="225">
        <f t="shared" si="6"/>
        <v>0</v>
      </c>
      <c r="AJ15" s="225">
        <f t="shared" si="6"/>
        <v>0</v>
      </c>
      <c r="AK15" s="225">
        <f t="shared" si="6"/>
        <v>0</v>
      </c>
      <c r="AL15" s="225">
        <f t="shared" si="6"/>
        <v>0</v>
      </c>
      <c r="AM15" s="225">
        <f t="shared" si="6"/>
        <v>0</v>
      </c>
      <c r="AN15" s="225">
        <f t="shared" si="6"/>
        <v>0</v>
      </c>
      <c r="AO15" s="225">
        <f t="shared" si="6"/>
        <v>387922.02</v>
      </c>
      <c r="AP15" s="225">
        <f t="shared" si="6"/>
        <v>0</v>
      </c>
      <c r="AQ15" s="225">
        <f t="shared" si="6"/>
        <v>0</v>
      </c>
      <c r="AR15" s="225"/>
      <c r="AS15" s="228"/>
      <c r="AT15" s="229"/>
      <c r="AU15" s="229"/>
      <c r="AV15" s="295"/>
    </row>
    <row r="16" spans="1:48" ht="34.950000000000003" customHeight="1">
      <c r="A16" s="230"/>
      <c r="B16" s="230"/>
      <c r="C16" s="230"/>
      <c r="D16" s="226" t="s">
        <v>2</v>
      </c>
      <c r="E16" s="225">
        <f>E80</f>
        <v>378094.5</v>
      </c>
      <c r="F16" s="225">
        <f t="shared" ref="F16:AQ16" si="7">F80</f>
        <v>0</v>
      </c>
      <c r="G16" s="225">
        <f t="shared" si="7"/>
        <v>0</v>
      </c>
      <c r="H16" s="225">
        <f t="shared" si="7"/>
        <v>0</v>
      </c>
      <c r="I16" s="225">
        <f t="shared" si="7"/>
        <v>0</v>
      </c>
      <c r="J16" s="225">
        <f t="shared" si="7"/>
        <v>0</v>
      </c>
      <c r="K16" s="225">
        <f t="shared" si="7"/>
        <v>0</v>
      </c>
      <c r="L16" s="225">
        <f t="shared" si="7"/>
        <v>0</v>
      </c>
      <c r="M16" s="225">
        <f t="shared" si="7"/>
        <v>0</v>
      </c>
      <c r="N16" s="225">
        <f t="shared" si="7"/>
        <v>0</v>
      </c>
      <c r="O16" s="225">
        <f t="shared" si="7"/>
        <v>0</v>
      </c>
      <c r="P16" s="225">
        <f t="shared" si="7"/>
        <v>0</v>
      </c>
      <c r="Q16" s="225">
        <f t="shared" si="7"/>
        <v>0</v>
      </c>
      <c r="R16" s="225">
        <f t="shared" si="7"/>
        <v>0</v>
      </c>
      <c r="S16" s="225">
        <f t="shared" si="7"/>
        <v>0</v>
      </c>
      <c r="T16" s="225">
        <f t="shared" si="7"/>
        <v>0</v>
      </c>
      <c r="U16" s="225">
        <f t="shared" si="7"/>
        <v>0</v>
      </c>
      <c r="V16" s="225">
        <f t="shared" si="7"/>
        <v>0</v>
      </c>
      <c r="W16" s="225">
        <f t="shared" si="7"/>
        <v>0</v>
      </c>
      <c r="X16" s="225">
        <f t="shared" si="7"/>
        <v>0</v>
      </c>
      <c r="Y16" s="225">
        <f t="shared" si="7"/>
        <v>0</v>
      </c>
      <c r="Z16" s="225">
        <f t="shared" si="7"/>
        <v>0</v>
      </c>
      <c r="AA16" s="225">
        <f t="shared" si="7"/>
        <v>0</v>
      </c>
      <c r="AB16" s="225">
        <f t="shared" si="7"/>
        <v>0</v>
      </c>
      <c r="AC16" s="225">
        <f t="shared" si="7"/>
        <v>0</v>
      </c>
      <c r="AD16" s="225">
        <f t="shared" si="7"/>
        <v>0</v>
      </c>
      <c r="AE16" s="225">
        <f t="shared" si="7"/>
        <v>0</v>
      </c>
      <c r="AF16" s="225">
        <f t="shared" si="7"/>
        <v>0</v>
      </c>
      <c r="AG16" s="225">
        <f t="shared" si="7"/>
        <v>0</v>
      </c>
      <c r="AH16" s="225">
        <f t="shared" si="7"/>
        <v>0</v>
      </c>
      <c r="AI16" s="225">
        <f t="shared" si="7"/>
        <v>0</v>
      </c>
      <c r="AJ16" s="225">
        <f t="shared" si="7"/>
        <v>0</v>
      </c>
      <c r="AK16" s="225">
        <f t="shared" si="7"/>
        <v>0</v>
      </c>
      <c r="AL16" s="225">
        <f t="shared" si="7"/>
        <v>0</v>
      </c>
      <c r="AM16" s="225">
        <f t="shared" si="7"/>
        <v>0</v>
      </c>
      <c r="AN16" s="225">
        <f t="shared" si="7"/>
        <v>0</v>
      </c>
      <c r="AO16" s="225">
        <f t="shared" si="7"/>
        <v>378094.5</v>
      </c>
      <c r="AP16" s="225">
        <f t="shared" si="7"/>
        <v>0</v>
      </c>
      <c r="AQ16" s="225">
        <f t="shared" si="7"/>
        <v>0</v>
      </c>
      <c r="AR16" s="225"/>
      <c r="AS16" s="228"/>
      <c r="AT16" s="229"/>
      <c r="AU16" s="229"/>
      <c r="AV16" s="295"/>
    </row>
    <row r="17" spans="1:48" ht="34.950000000000003" customHeight="1">
      <c r="A17" s="230"/>
      <c r="B17" s="230"/>
      <c r="C17" s="230"/>
      <c r="D17" s="226" t="s">
        <v>43</v>
      </c>
      <c r="E17" s="225">
        <v>9827.52</v>
      </c>
      <c r="F17" s="225"/>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5"/>
      <c r="AK17" s="225"/>
      <c r="AL17" s="225"/>
      <c r="AM17" s="225"/>
      <c r="AN17" s="225"/>
      <c r="AO17" s="225">
        <f>E17</f>
        <v>9827.52</v>
      </c>
      <c r="AP17" s="225"/>
      <c r="AQ17" s="225"/>
      <c r="AR17" s="225"/>
      <c r="AS17" s="228"/>
      <c r="AT17" s="229"/>
      <c r="AU17" s="229"/>
      <c r="AV17" s="295"/>
    </row>
    <row r="18" spans="1:48" ht="34.950000000000003" customHeight="1">
      <c r="A18" s="230" t="s">
        <v>311</v>
      </c>
      <c r="B18" s="232"/>
      <c r="C18" s="232"/>
      <c r="D18" s="231" t="s">
        <v>41</v>
      </c>
      <c r="E18" s="225">
        <f>E19+E20</f>
        <v>75165.710030000002</v>
      </c>
      <c r="F18" s="225">
        <f t="shared" ref="F18:AQ18" si="8">F19+F20</f>
        <v>865.66759999999999</v>
      </c>
      <c r="G18" s="225">
        <f t="shared" si="8"/>
        <v>4.1142508915608111E-2</v>
      </c>
      <c r="H18" s="225">
        <f t="shared" si="8"/>
        <v>0</v>
      </c>
      <c r="I18" s="225">
        <f t="shared" si="8"/>
        <v>0</v>
      </c>
      <c r="J18" s="225">
        <f t="shared" si="8"/>
        <v>0</v>
      </c>
      <c r="K18" s="225">
        <f t="shared" si="8"/>
        <v>288.55560000000003</v>
      </c>
      <c r="L18" s="225">
        <f t="shared" si="8"/>
        <v>288.55560000000003</v>
      </c>
      <c r="M18" s="225">
        <f t="shared" si="8"/>
        <v>100</v>
      </c>
      <c r="N18" s="225">
        <f t="shared" si="8"/>
        <v>0</v>
      </c>
      <c r="O18" s="225">
        <f t="shared" si="8"/>
        <v>0</v>
      </c>
      <c r="P18" s="225">
        <f t="shared" si="8"/>
        <v>0</v>
      </c>
      <c r="Q18" s="225">
        <f t="shared" si="8"/>
        <v>577.11199999999997</v>
      </c>
      <c r="R18" s="225">
        <f t="shared" si="8"/>
        <v>577.11199999999997</v>
      </c>
      <c r="S18" s="225">
        <f t="shared" si="8"/>
        <v>100</v>
      </c>
      <c r="T18" s="225">
        <f t="shared" si="8"/>
        <v>0</v>
      </c>
      <c r="U18" s="225">
        <f t="shared" si="8"/>
        <v>0</v>
      </c>
      <c r="V18" s="225">
        <f t="shared" si="8"/>
        <v>0</v>
      </c>
      <c r="W18" s="225">
        <f t="shared" si="8"/>
        <v>0</v>
      </c>
      <c r="X18" s="225">
        <f t="shared" si="8"/>
        <v>0</v>
      </c>
      <c r="Y18" s="225">
        <f t="shared" si="8"/>
        <v>0</v>
      </c>
      <c r="Z18" s="225">
        <f t="shared" si="8"/>
        <v>0</v>
      </c>
      <c r="AA18" s="225">
        <f t="shared" si="8"/>
        <v>0</v>
      </c>
      <c r="AB18" s="225">
        <f t="shared" si="8"/>
        <v>0</v>
      </c>
      <c r="AC18" s="225">
        <f t="shared" si="8"/>
        <v>3000</v>
      </c>
      <c r="AD18" s="225">
        <f t="shared" si="8"/>
        <v>0</v>
      </c>
      <c r="AE18" s="225">
        <f t="shared" si="8"/>
        <v>0</v>
      </c>
      <c r="AF18" s="225">
        <f t="shared" si="8"/>
        <v>30000</v>
      </c>
      <c r="AG18" s="225">
        <f t="shared" si="8"/>
        <v>0</v>
      </c>
      <c r="AH18" s="225">
        <f t="shared" si="8"/>
        <v>0</v>
      </c>
      <c r="AI18" s="225">
        <f t="shared" si="8"/>
        <v>30000</v>
      </c>
      <c r="AJ18" s="225">
        <f t="shared" si="8"/>
        <v>0</v>
      </c>
      <c r="AK18" s="225">
        <f t="shared" si="8"/>
        <v>0</v>
      </c>
      <c r="AL18" s="225">
        <f t="shared" si="8"/>
        <v>9166.7000000000007</v>
      </c>
      <c r="AM18" s="225">
        <f t="shared" si="8"/>
        <v>0</v>
      </c>
      <c r="AN18" s="225">
        <f t="shared" si="8"/>
        <v>0</v>
      </c>
      <c r="AO18" s="225">
        <f t="shared" si="8"/>
        <v>2133.3674299999975</v>
      </c>
      <c r="AP18" s="225">
        <f t="shared" si="8"/>
        <v>0</v>
      </c>
      <c r="AQ18" s="225">
        <f t="shared" si="8"/>
        <v>0</v>
      </c>
      <c r="AR18" s="225"/>
      <c r="AS18" s="228"/>
      <c r="AT18" s="229"/>
      <c r="AU18" s="229"/>
      <c r="AV18" s="295"/>
    </row>
    <row r="19" spans="1:48" ht="34.950000000000003" customHeight="1">
      <c r="A19" s="232"/>
      <c r="B19" s="232"/>
      <c r="C19" s="232"/>
      <c r="D19" s="226" t="s">
        <v>2</v>
      </c>
      <c r="E19" s="225">
        <f>E94</f>
        <v>54125</v>
      </c>
      <c r="F19" s="225">
        <f t="shared" ref="F19:AQ19" si="9">F94</f>
        <v>0</v>
      </c>
      <c r="G19" s="225">
        <f t="shared" si="9"/>
        <v>0</v>
      </c>
      <c r="H19" s="225">
        <f t="shared" si="9"/>
        <v>0</v>
      </c>
      <c r="I19" s="225">
        <f t="shared" si="9"/>
        <v>0</v>
      </c>
      <c r="J19" s="225">
        <f t="shared" si="9"/>
        <v>0</v>
      </c>
      <c r="K19" s="225">
        <f t="shared" si="9"/>
        <v>0</v>
      </c>
      <c r="L19" s="225">
        <f t="shared" si="9"/>
        <v>0</v>
      </c>
      <c r="M19" s="225">
        <f t="shared" si="9"/>
        <v>0</v>
      </c>
      <c r="N19" s="225">
        <f t="shared" si="9"/>
        <v>0</v>
      </c>
      <c r="O19" s="225">
        <f t="shared" si="9"/>
        <v>0</v>
      </c>
      <c r="P19" s="225">
        <f t="shared" si="9"/>
        <v>0</v>
      </c>
      <c r="Q19" s="225">
        <f t="shared" si="9"/>
        <v>0</v>
      </c>
      <c r="R19" s="225">
        <f t="shared" si="9"/>
        <v>0</v>
      </c>
      <c r="S19" s="225">
        <f t="shared" si="9"/>
        <v>0</v>
      </c>
      <c r="T19" s="225">
        <f t="shared" si="9"/>
        <v>0</v>
      </c>
      <c r="U19" s="225">
        <f t="shared" si="9"/>
        <v>0</v>
      </c>
      <c r="V19" s="225">
        <f t="shared" si="9"/>
        <v>0</v>
      </c>
      <c r="W19" s="225">
        <f t="shared" si="9"/>
        <v>0</v>
      </c>
      <c r="X19" s="225">
        <f t="shared" si="9"/>
        <v>0</v>
      </c>
      <c r="Y19" s="225">
        <f t="shared" si="9"/>
        <v>0</v>
      </c>
      <c r="Z19" s="225">
        <f t="shared" si="9"/>
        <v>0</v>
      </c>
      <c r="AA19" s="225">
        <f t="shared" si="9"/>
        <v>0</v>
      </c>
      <c r="AB19" s="225">
        <f t="shared" si="9"/>
        <v>0</v>
      </c>
      <c r="AC19" s="225">
        <f t="shared" si="9"/>
        <v>2250</v>
      </c>
      <c r="AD19" s="225">
        <f t="shared" si="9"/>
        <v>0</v>
      </c>
      <c r="AE19" s="225">
        <f t="shared" si="9"/>
        <v>0</v>
      </c>
      <c r="AF19" s="225">
        <f t="shared" si="9"/>
        <v>22500</v>
      </c>
      <c r="AG19" s="225">
        <f t="shared" si="9"/>
        <v>0</v>
      </c>
      <c r="AH19" s="225">
        <f t="shared" si="9"/>
        <v>0</v>
      </c>
      <c r="AI19" s="225">
        <f t="shared" si="9"/>
        <v>22500</v>
      </c>
      <c r="AJ19" s="225">
        <f t="shared" si="9"/>
        <v>0</v>
      </c>
      <c r="AK19" s="225">
        <f t="shared" si="9"/>
        <v>0</v>
      </c>
      <c r="AL19" s="225">
        <f t="shared" si="9"/>
        <v>6875.0249999999996</v>
      </c>
      <c r="AM19" s="225">
        <f t="shared" si="9"/>
        <v>0</v>
      </c>
      <c r="AN19" s="225">
        <f t="shared" si="9"/>
        <v>0</v>
      </c>
      <c r="AO19" s="225">
        <f t="shared" si="9"/>
        <v>0</v>
      </c>
      <c r="AP19" s="225">
        <f t="shared" si="9"/>
        <v>0</v>
      </c>
      <c r="AQ19" s="225">
        <f t="shared" si="9"/>
        <v>0</v>
      </c>
      <c r="AR19" s="225"/>
      <c r="AS19" s="228"/>
      <c r="AT19" s="229"/>
      <c r="AU19" s="229"/>
      <c r="AV19" s="295"/>
    </row>
    <row r="20" spans="1:48" ht="34.950000000000003" customHeight="1">
      <c r="A20" s="232"/>
      <c r="B20" s="232"/>
      <c r="C20" s="232"/>
      <c r="D20" s="226" t="s">
        <v>43</v>
      </c>
      <c r="E20" s="225">
        <f>E95</f>
        <v>21040.710029999998</v>
      </c>
      <c r="F20" s="225">
        <f t="shared" ref="F20:AQ20" si="10">F95</f>
        <v>865.66759999999999</v>
      </c>
      <c r="G20" s="225">
        <f t="shared" si="10"/>
        <v>4.1142508915608111E-2</v>
      </c>
      <c r="H20" s="225">
        <f t="shared" si="10"/>
        <v>0</v>
      </c>
      <c r="I20" s="225">
        <f t="shared" si="10"/>
        <v>0</v>
      </c>
      <c r="J20" s="225">
        <f t="shared" si="10"/>
        <v>0</v>
      </c>
      <c r="K20" s="225">
        <f t="shared" si="10"/>
        <v>288.55560000000003</v>
      </c>
      <c r="L20" s="225">
        <f t="shared" si="10"/>
        <v>288.55560000000003</v>
      </c>
      <c r="M20" s="225">
        <f t="shared" si="10"/>
        <v>100</v>
      </c>
      <c r="N20" s="225">
        <f t="shared" si="10"/>
        <v>0</v>
      </c>
      <c r="O20" s="225">
        <f t="shared" si="10"/>
        <v>0</v>
      </c>
      <c r="P20" s="225">
        <f t="shared" si="10"/>
        <v>0</v>
      </c>
      <c r="Q20" s="225">
        <f t="shared" si="10"/>
        <v>577.11199999999997</v>
      </c>
      <c r="R20" s="225">
        <f t="shared" si="10"/>
        <v>577.11199999999997</v>
      </c>
      <c r="S20" s="225">
        <f t="shared" si="10"/>
        <v>100</v>
      </c>
      <c r="T20" s="225">
        <f t="shared" si="10"/>
        <v>0</v>
      </c>
      <c r="U20" s="225">
        <f t="shared" si="10"/>
        <v>0</v>
      </c>
      <c r="V20" s="225">
        <f t="shared" si="10"/>
        <v>0</v>
      </c>
      <c r="W20" s="225">
        <f t="shared" si="10"/>
        <v>0</v>
      </c>
      <c r="X20" s="225">
        <f t="shared" si="10"/>
        <v>0</v>
      </c>
      <c r="Y20" s="225">
        <f t="shared" si="10"/>
        <v>0</v>
      </c>
      <c r="Z20" s="225">
        <f t="shared" si="10"/>
        <v>0</v>
      </c>
      <c r="AA20" s="225">
        <f t="shared" si="10"/>
        <v>0</v>
      </c>
      <c r="AB20" s="225">
        <f t="shared" si="10"/>
        <v>0</v>
      </c>
      <c r="AC20" s="225">
        <f t="shared" si="10"/>
        <v>750</v>
      </c>
      <c r="AD20" s="225">
        <f t="shared" si="10"/>
        <v>0</v>
      </c>
      <c r="AE20" s="225">
        <f t="shared" si="10"/>
        <v>0</v>
      </c>
      <c r="AF20" s="225">
        <f t="shared" si="10"/>
        <v>7500</v>
      </c>
      <c r="AG20" s="225">
        <f t="shared" si="10"/>
        <v>0</v>
      </c>
      <c r="AH20" s="225">
        <f t="shared" si="10"/>
        <v>0</v>
      </c>
      <c r="AI20" s="225">
        <f t="shared" si="10"/>
        <v>7500</v>
      </c>
      <c r="AJ20" s="225">
        <f t="shared" si="10"/>
        <v>0</v>
      </c>
      <c r="AK20" s="225">
        <f t="shared" si="10"/>
        <v>0</v>
      </c>
      <c r="AL20" s="225">
        <f t="shared" si="10"/>
        <v>2291.6750000000002</v>
      </c>
      <c r="AM20" s="225">
        <f t="shared" si="10"/>
        <v>0</v>
      </c>
      <c r="AN20" s="225">
        <f t="shared" si="10"/>
        <v>0</v>
      </c>
      <c r="AO20" s="225">
        <f t="shared" si="10"/>
        <v>2133.3674299999975</v>
      </c>
      <c r="AP20" s="225">
        <f t="shared" si="10"/>
        <v>0</v>
      </c>
      <c r="AQ20" s="225">
        <f t="shared" si="10"/>
        <v>0</v>
      </c>
      <c r="AR20" s="225"/>
      <c r="AS20" s="228"/>
      <c r="AT20" s="229"/>
      <c r="AU20" s="229"/>
      <c r="AV20" s="295"/>
    </row>
    <row r="21" spans="1:48" ht="17.25" customHeight="1">
      <c r="A21" s="230" t="s">
        <v>312</v>
      </c>
      <c r="B21" s="296"/>
      <c r="C21" s="296"/>
      <c r="D21" s="231" t="s">
        <v>41</v>
      </c>
      <c r="E21" s="225">
        <f>E22+E23+E24</f>
        <v>521031.43283309997</v>
      </c>
      <c r="F21" s="225">
        <f t="shared" ref="F21:AQ21" si="11">F22+F23+F24</f>
        <v>24380.17139</v>
      </c>
      <c r="G21" s="225">
        <f t="shared" si="11"/>
        <v>79.126325887636753</v>
      </c>
      <c r="H21" s="225">
        <f t="shared" si="11"/>
        <v>0</v>
      </c>
      <c r="I21" s="225">
        <f t="shared" si="11"/>
        <v>0</v>
      </c>
      <c r="J21" s="225">
        <f t="shared" si="11"/>
        <v>0</v>
      </c>
      <c r="K21" s="225">
        <f t="shared" si="11"/>
        <v>254</v>
      </c>
      <c r="L21" s="225">
        <f t="shared" si="11"/>
        <v>254</v>
      </c>
      <c r="M21" s="225">
        <f t="shared" si="11"/>
        <v>100</v>
      </c>
      <c r="N21" s="225">
        <f t="shared" si="11"/>
        <v>9038.6766900000002</v>
      </c>
      <c r="O21" s="225">
        <f t="shared" si="11"/>
        <v>9038.6766900000002</v>
      </c>
      <c r="P21" s="225">
        <f>O21/N21*100</f>
        <v>100</v>
      </c>
      <c r="Q21" s="225">
        <f t="shared" si="11"/>
        <v>1479.5621600000002</v>
      </c>
      <c r="R21" s="225">
        <f t="shared" si="11"/>
        <v>1479.5621600000002</v>
      </c>
      <c r="S21" s="225">
        <f t="shared" si="11"/>
        <v>100</v>
      </c>
      <c r="T21" s="225">
        <f t="shared" si="11"/>
        <v>2300.4234699999997</v>
      </c>
      <c r="U21" s="225">
        <f t="shared" si="11"/>
        <v>2300.4234699999997</v>
      </c>
      <c r="V21" s="225">
        <f t="shared" si="11"/>
        <v>500</v>
      </c>
      <c r="W21" s="225">
        <f t="shared" si="11"/>
        <v>7131.5905999999995</v>
      </c>
      <c r="X21" s="225">
        <f t="shared" si="11"/>
        <v>7131.5905999999995</v>
      </c>
      <c r="Y21" s="225">
        <f t="shared" si="11"/>
        <v>101</v>
      </c>
      <c r="Z21" s="225">
        <f t="shared" si="11"/>
        <v>2621.6139700000003</v>
      </c>
      <c r="AA21" s="225">
        <f t="shared" si="11"/>
        <v>2621.6139700000003</v>
      </c>
      <c r="AB21" s="225">
        <f t="shared" ref="AB21:AB24" si="12">SUM(AA21/Z21*100)</f>
        <v>100</v>
      </c>
      <c r="AC21" s="225">
        <f t="shared" si="11"/>
        <v>0</v>
      </c>
      <c r="AD21" s="225">
        <f t="shared" si="11"/>
        <v>0</v>
      </c>
      <c r="AE21" s="225">
        <f t="shared" si="11"/>
        <v>0</v>
      </c>
      <c r="AF21" s="225">
        <f t="shared" si="11"/>
        <v>1562.9829999999997</v>
      </c>
      <c r="AG21" s="225">
        <f t="shared" si="11"/>
        <v>0</v>
      </c>
      <c r="AH21" s="225">
        <f t="shared" si="11"/>
        <v>0</v>
      </c>
      <c r="AI21" s="225">
        <f t="shared" si="11"/>
        <v>0</v>
      </c>
      <c r="AJ21" s="225">
        <f t="shared" si="11"/>
        <v>0</v>
      </c>
      <c r="AK21" s="225">
        <f t="shared" si="11"/>
        <v>0</v>
      </c>
      <c r="AL21" s="225">
        <f t="shared" si="11"/>
        <v>0</v>
      </c>
      <c r="AM21" s="225">
        <f t="shared" si="11"/>
        <v>0</v>
      </c>
      <c r="AN21" s="225">
        <f t="shared" si="11"/>
        <v>0</v>
      </c>
      <c r="AO21" s="225">
        <f t="shared" si="11"/>
        <v>495088.27844000002</v>
      </c>
      <c r="AP21" s="225">
        <f t="shared" si="11"/>
        <v>0</v>
      </c>
      <c r="AQ21" s="225">
        <f t="shared" si="11"/>
        <v>0</v>
      </c>
      <c r="AR21" s="225"/>
      <c r="AS21" s="228"/>
      <c r="AT21" s="229"/>
      <c r="AU21" s="229"/>
      <c r="AV21" s="295"/>
    </row>
    <row r="22" spans="1:48">
      <c r="A22" s="296"/>
      <c r="B22" s="296"/>
      <c r="C22" s="296"/>
      <c r="D22" s="226" t="s">
        <v>37</v>
      </c>
      <c r="E22" s="225">
        <f>E119</f>
        <v>1849.5260900000001</v>
      </c>
      <c r="F22" s="225">
        <f t="shared" ref="F22:AQ22" si="13">F119</f>
        <v>73.126090000000005</v>
      </c>
      <c r="G22" s="225">
        <f t="shared" si="13"/>
        <v>3.9537744504052931E-2</v>
      </c>
      <c r="H22" s="225">
        <f t="shared" si="13"/>
        <v>0</v>
      </c>
      <c r="I22" s="225">
        <f t="shared" si="13"/>
        <v>0</v>
      </c>
      <c r="J22" s="225">
        <f t="shared" si="13"/>
        <v>0</v>
      </c>
      <c r="K22" s="225">
        <f t="shared" si="13"/>
        <v>0</v>
      </c>
      <c r="L22" s="225">
        <f t="shared" si="13"/>
        <v>0</v>
      </c>
      <c r="M22" s="225">
        <f t="shared" si="13"/>
        <v>0</v>
      </c>
      <c r="N22" s="225">
        <f t="shared" si="13"/>
        <v>0</v>
      </c>
      <c r="O22" s="225">
        <f t="shared" si="13"/>
        <v>0</v>
      </c>
      <c r="P22" s="225">
        <f t="shared" si="13"/>
        <v>0</v>
      </c>
      <c r="Q22" s="225">
        <f t="shared" si="13"/>
        <v>0</v>
      </c>
      <c r="R22" s="225">
        <f t="shared" si="13"/>
        <v>0</v>
      </c>
      <c r="S22" s="225">
        <f t="shared" si="13"/>
        <v>0</v>
      </c>
      <c r="T22" s="225">
        <f t="shared" si="13"/>
        <v>0</v>
      </c>
      <c r="U22" s="225">
        <f t="shared" si="13"/>
        <v>0</v>
      </c>
      <c r="V22" s="225">
        <f t="shared" si="13"/>
        <v>0</v>
      </c>
      <c r="W22" s="225">
        <f t="shared" si="13"/>
        <v>0</v>
      </c>
      <c r="X22" s="225">
        <f t="shared" si="13"/>
        <v>0</v>
      </c>
      <c r="Y22" s="225">
        <f t="shared" si="13"/>
        <v>0</v>
      </c>
      <c r="Z22" s="225">
        <f t="shared" si="13"/>
        <v>0</v>
      </c>
      <c r="AA22" s="225">
        <f t="shared" si="13"/>
        <v>0</v>
      </c>
      <c r="AB22" s="225"/>
      <c r="AC22" s="225">
        <f t="shared" si="13"/>
        <v>0</v>
      </c>
      <c r="AD22" s="225">
        <f t="shared" si="13"/>
        <v>0</v>
      </c>
      <c r="AE22" s="225">
        <f t="shared" si="13"/>
        <v>0</v>
      </c>
      <c r="AF22" s="225">
        <f t="shared" si="13"/>
        <v>0</v>
      </c>
      <c r="AG22" s="225">
        <f t="shared" si="13"/>
        <v>0</v>
      </c>
      <c r="AH22" s="225">
        <f t="shared" si="13"/>
        <v>0</v>
      </c>
      <c r="AI22" s="225">
        <f t="shared" si="13"/>
        <v>0</v>
      </c>
      <c r="AJ22" s="225">
        <f t="shared" si="13"/>
        <v>0</v>
      </c>
      <c r="AK22" s="225">
        <f t="shared" si="13"/>
        <v>0</v>
      </c>
      <c r="AL22" s="225">
        <f t="shared" si="13"/>
        <v>0</v>
      </c>
      <c r="AM22" s="225">
        <f t="shared" si="13"/>
        <v>0</v>
      </c>
      <c r="AN22" s="225">
        <f t="shared" si="13"/>
        <v>0</v>
      </c>
      <c r="AO22" s="225">
        <f t="shared" si="13"/>
        <v>1776.4</v>
      </c>
      <c r="AP22" s="225">
        <f t="shared" si="13"/>
        <v>0</v>
      </c>
      <c r="AQ22" s="225">
        <f t="shared" si="13"/>
        <v>0</v>
      </c>
      <c r="AR22" s="225"/>
      <c r="AS22" s="228"/>
      <c r="AT22" s="228"/>
      <c r="AU22" s="228"/>
      <c r="AV22" s="295"/>
    </row>
    <row r="23" spans="1:48" ht="31.2" customHeight="1">
      <c r="A23" s="296"/>
      <c r="B23" s="296"/>
      <c r="C23" s="296"/>
      <c r="D23" s="226" t="s">
        <v>2</v>
      </c>
      <c r="E23" s="225">
        <f>E70+E77+E86+E108</f>
        <v>413647.31118000002</v>
      </c>
      <c r="F23" s="225">
        <f t="shared" ref="F23:AQ23" si="14">F70+F77+F86+F108</f>
        <v>7203.8521799999999</v>
      </c>
      <c r="G23" s="225">
        <f t="shared" si="14"/>
        <v>40.716369475316121</v>
      </c>
      <c r="H23" s="225">
        <f t="shared" si="14"/>
        <v>0</v>
      </c>
      <c r="I23" s="225">
        <f t="shared" si="14"/>
        <v>0</v>
      </c>
      <c r="J23" s="225">
        <f t="shared" si="14"/>
        <v>0</v>
      </c>
      <c r="K23" s="225">
        <f t="shared" si="14"/>
        <v>0</v>
      </c>
      <c r="L23" s="225">
        <f t="shared" si="14"/>
        <v>0</v>
      </c>
      <c r="M23" s="225">
        <f t="shared" si="14"/>
        <v>0</v>
      </c>
      <c r="N23" s="225">
        <f t="shared" si="14"/>
        <v>5218.3890000000001</v>
      </c>
      <c r="O23" s="225">
        <f t="shared" si="14"/>
        <v>5218.3890000000001</v>
      </c>
      <c r="P23" s="225">
        <f t="shared" si="14"/>
        <v>100</v>
      </c>
      <c r="Q23" s="225">
        <f t="shared" si="14"/>
        <v>0</v>
      </c>
      <c r="R23" s="225">
        <f t="shared" si="14"/>
        <v>0</v>
      </c>
      <c r="S23" s="225">
        <f t="shared" si="14"/>
        <v>0</v>
      </c>
      <c r="T23" s="225">
        <f t="shared" si="14"/>
        <v>0</v>
      </c>
      <c r="U23" s="225">
        <f t="shared" si="14"/>
        <v>0</v>
      </c>
      <c r="V23" s="225">
        <f t="shared" si="14"/>
        <v>0</v>
      </c>
      <c r="W23" s="225">
        <f t="shared" si="14"/>
        <v>0</v>
      </c>
      <c r="X23" s="225">
        <f t="shared" si="14"/>
        <v>0</v>
      </c>
      <c r="Y23" s="225">
        <f t="shared" si="14"/>
        <v>0</v>
      </c>
      <c r="Z23" s="225">
        <f t="shared" si="14"/>
        <v>582</v>
      </c>
      <c r="AA23" s="225">
        <f t="shared" si="14"/>
        <v>582</v>
      </c>
      <c r="AB23" s="225">
        <f t="shared" si="12"/>
        <v>100</v>
      </c>
      <c r="AC23" s="225">
        <f t="shared" si="14"/>
        <v>0</v>
      </c>
      <c r="AD23" s="225">
        <f t="shared" si="14"/>
        <v>0</v>
      </c>
      <c r="AE23" s="225">
        <f t="shared" si="14"/>
        <v>0</v>
      </c>
      <c r="AF23" s="225">
        <f t="shared" si="14"/>
        <v>0</v>
      </c>
      <c r="AG23" s="225">
        <f t="shared" si="14"/>
        <v>0</v>
      </c>
      <c r="AH23" s="225">
        <f t="shared" si="14"/>
        <v>0</v>
      </c>
      <c r="AI23" s="225">
        <f t="shared" si="14"/>
        <v>0</v>
      </c>
      <c r="AJ23" s="225">
        <f t="shared" si="14"/>
        <v>0</v>
      </c>
      <c r="AK23" s="225">
        <f t="shared" si="14"/>
        <v>0</v>
      </c>
      <c r="AL23" s="225">
        <f t="shared" si="14"/>
        <v>0</v>
      </c>
      <c r="AM23" s="225">
        <f t="shared" si="14"/>
        <v>0</v>
      </c>
      <c r="AN23" s="225">
        <f t="shared" si="14"/>
        <v>0</v>
      </c>
      <c r="AO23" s="225">
        <f t="shared" si="14"/>
        <v>406443.45900000003</v>
      </c>
      <c r="AP23" s="225">
        <f t="shared" si="14"/>
        <v>0</v>
      </c>
      <c r="AQ23" s="225">
        <f t="shared" si="14"/>
        <v>0</v>
      </c>
      <c r="AR23" s="225"/>
      <c r="AS23" s="228"/>
      <c r="AT23" s="229"/>
      <c r="AU23" s="229"/>
      <c r="AV23" s="295"/>
    </row>
    <row r="24" spans="1:48">
      <c r="A24" s="296"/>
      <c r="B24" s="296"/>
      <c r="C24" s="296"/>
      <c r="D24" s="226" t="s">
        <v>43</v>
      </c>
      <c r="E24" s="225">
        <f t="shared" ref="E24:AQ24" si="15">E71+E78+E121+E212</f>
        <v>105534.59556309998</v>
      </c>
      <c r="F24" s="225">
        <f t="shared" si="15"/>
        <v>17103.19312</v>
      </c>
      <c r="G24" s="225">
        <f t="shared" si="15"/>
        <v>38.37041866781658</v>
      </c>
      <c r="H24" s="225">
        <f t="shared" si="15"/>
        <v>0</v>
      </c>
      <c r="I24" s="225">
        <f t="shared" si="15"/>
        <v>0</v>
      </c>
      <c r="J24" s="225">
        <f t="shared" si="15"/>
        <v>0</v>
      </c>
      <c r="K24" s="225">
        <f t="shared" si="15"/>
        <v>254</v>
      </c>
      <c r="L24" s="225">
        <f t="shared" si="15"/>
        <v>254</v>
      </c>
      <c r="M24" s="225">
        <f t="shared" si="15"/>
        <v>100</v>
      </c>
      <c r="N24" s="225">
        <f t="shared" si="15"/>
        <v>3820.2876900000001</v>
      </c>
      <c r="O24" s="225">
        <f t="shared" si="15"/>
        <v>3820.2876900000001</v>
      </c>
      <c r="P24" s="225">
        <f t="shared" si="15"/>
        <v>100</v>
      </c>
      <c r="Q24" s="225">
        <f t="shared" si="15"/>
        <v>1479.5621600000002</v>
      </c>
      <c r="R24" s="225">
        <f t="shared" si="15"/>
        <v>1479.5621600000002</v>
      </c>
      <c r="S24" s="225">
        <f t="shared" si="15"/>
        <v>100</v>
      </c>
      <c r="T24" s="225">
        <f t="shared" si="15"/>
        <v>2300.4234699999997</v>
      </c>
      <c r="U24" s="225">
        <f t="shared" si="15"/>
        <v>2300.4234699999997</v>
      </c>
      <c r="V24" s="225">
        <f t="shared" si="15"/>
        <v>500</v>
      </c>
      <c r="W24" s="225">
        <f t="shared" si="15"/>
        <v>7131.5905999999995</v>
      </c>
      <c r="X24" s="225">
        <f t="shared" si="15"/>
        <v>7131.5905999999995</v>
      </c>
      <c r="Y24" s="225">
        <f t="shared" si="15"/>
        <v>101</v>
      </c>
      <c r="Z24" s="225">
        <f t="shared" si="15"/>
        <v>2039.6139700000001</v>
      </c>
      <c r="AA24" s="225">
        <f t="shared" si="15"/>
        <v>2039.6139700000001</v>
      </c>
      <c r="AB24" s="225">
        <f t="shared" si="12"/>
        <v>100</v>
      </c>
      <c r="AC24" s="225">
        <f t="shared" si="15"/>
        <v>0</v>
      </c>
      <c r="AD24" s="225">
        <f t="shared" si="15"/>
        <v>0</v>
      </c>
      <c r="AE24" s="225">
        <f t="shared" si="15"/>
        <v>0</v>
      </c>
      <c r="AF24" s="225">
        <f t="shared" si="15"/>
        <v>1562.9829999999997</v>
      </c>
      <c r="AG24" s="225">
        <f t="shared" si="15"/>
        <v>0</v>
      </c>
      <c r="AH24" s="225">
        <f t="shared" si="15"/>
        <v>0</v>
      </c>
      <c r="AI24" s="225">
        <f t="shared" si="15"/>
        <v>0</v>
      </c>
      <c r="AJ24" s="225">
        <f t="shared" si="15"/>
        <v>0</v>
      </c>
      <c r="AK24" s="225">
        <f t="shared" si="15"/>
        <v>0</v>
      </c>
      <c r="AL24" s="225">
        <f t="shared" si="15"/>
        <v>0</v>
      </c>
      <c r="AM24" s="225">
        <f t="shared" si="15"/>
        <v>0</v>
      </c>
      <c r="AN24" s="225">
        <f t="shared" si="15"/>
        <v>0</v>
      </c>
      <c r="AO24" s="225">
        <f t="shared" si="15"/>
        <v>86868.419439999998</v>
      </c>
      <c r="AP24" s="225">
        <f t="shared" si="15"/>
        <v>0</v>
      </c>
      <c r="AQ24" s="225">
        <f t="shared" si="15"/>
        <v>0</v>
      </c>
      <c r="AR24" s="225"/>
      <c r="AS24" s="228"/>
      <c r="AT24" s="229"/>
      <c r="AU24" s="229"/>
      <c r="AV24" s="295"/>
    </row>
    <row r="25" spans="1:48" s="298" customFormat="1" ht="20.25" customHeight="1">
      <c r="A25" s="285" t="s">
        <v>269</v>
      </c>
      <c r="B25" s="285"/>
      <c r="C25" s="285"/>
      <c r="D25" s="285"/>
      <c r="E25" s="285"/>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285"/>
      <c r="AI25" s="285"/>
      <c r="AJ25" s="285"/>
      <c r="AK25" s="285"/>
      <c r="AL25" s="285"/>
      <c r="AM25" s="285"/>
      <c r="AN25" s="285"/>
      <c r="AO25" s="285"/>
      <c r="AP25" s="285"/>
      <c r="AQ25" s="285"/>
      <c r="AR25" s="297"/>
    </row>
    <row r="26" spans="1:48" s="298" customFormat="1" ht="20.25" customHeight="1">
      <c r="A26" s="285" t="s">
        <v>279</v>
      </c>
      <c r="B26" s="285"/>
      <c r="C26" s="285"/>
      <c r="D26" s="285"/>
      <c r="E26" s="285"/>
      <c r="F26" s="285"/>
      <c r="G26" s="285"/>
      <c r="H26" s="285"/>
      <c r="I26" s="285"/>
      <c r="J26" s="285"/>
      <c r="K26" s="285"/>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5"/>
      <c r="AM26" s="285"/>
      <c r="AN26" s="285"/>
      <c r="AO26" s="285"/>
      <c r="AP26" s="285"/>
      <c r="AQ26" s="285"/>
      <c r="AR26" s="297"/>
    </row>
    <row r="27" spans="1:48" ht="18.75" customHeight="1">
      <c r="A27" s="223" t="s">
        <v>1</v>
      </c>
      <c r="B27" s="233" t="s">
        <v>435</v>
      </c>
      <c r="C27" s="233" t="s">
        <v>270</v>
      </c>
      <c r="D27" s="231" t="s">
        <v>41</v>
      </c>
      <c r="E27" s="225">
        <f>E28+E29</f>
        <v>25099.1772131</v>
      </c>
      <c r="F27" s="225">
        <v>0</v>
      </c>
      <c r="G27" s="225">
        <f>F27/E27</f>
        <v>0</v>
      </c>
      <c r="H27" s="225"/>
      <c r="I27" s="225"/>
      <c r="J27" s="225"/>
      <c r="K27" s="225"/>
      <c r="L27" s="225"/>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5"/>
      <c r="AK27" s="225"/>
      <c r="AL27" s="225"/>
      <c r="AM27" s="225"/>
      <c r="AN27" s="225"/>
      <c r="AO27" s="225">
        <f>AO28+AO29</f>
        <v>13172.547999999999</v>
      </c>
      <c r="AP27" s="225">
        <v>0</v>
      </c>
      <c r="AQ27" s="225">
        <f>AP27/AO27*100</f>
        <v>0</v>
      </c>
      <c r="AR27" s="294"/>
    </row>
    <row r="28" spans="1:48" ht="35.4" customHeight="1">
      <c r="A28" s="223"/>
      <c r="B28" s="233"/>
      <c r="C28" s="233"/>
      <c r="D28" s="254" t="s">
        <v>2</v>
      </c>
      <c r="E28" s="225">
        <f>E31+E34+E37</f>
        <v>19514.7</v>
      </c>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99"/>
      <c r="AK28" s="299"/>
      <c r="AL28" s="225"/>
      <c r="AM28" s="225"/>
      <c r="AN28" s="225"/>
      <c r="AO28" s="225">
        <f>AO31+AO34+AO37</f>
        <v>8900</v>
      </c>
      <c r="AP28" s="225"/>
      <c r="AQ28" s="225"/>
      <c r="AR28" s="294"/>
    </row>
    <row r="29" spans="1:48" ht="21.75" customHeight="1">
      <c r="A29" s="223"/>
      <c r="B29" s="233"/>
      <c r="C29" s="233"/>
      <c r="D29" s="234" t="s">
        <v>43</v>
      </c>
      <c r="E29" s="225">
        <f>E32+E35+E38+E52</f>
        <v>5584.4772131</v>
      </c>
      <c r="F29" s="225">
        <v>0</v>
      </c>
      <c r="G29" s="225">
        <f t="shared" ref="G29:G71" si="16">F29/E29</f>
        <v>0</v>
      </c>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99"/>
      <c r="AK29" s="299"/>
      <c r="AL29" s="225"/>
      <c r="AM29" s="225"/>
      <c r="AN29" s="225"/>
      <c r="AO29" s="225">
        <f>AO32+AO35+AO38+AO52</f>
        <v>4272.5479999999998</v>
      </c>
      <c r="AP29" s="225">
        <v>0</v>
      </c>
      <c r="AQ29" s="225">
        <f>AP29/AO29*100</f>
        <v>0</v>
      </c>
      <c r="AR29" s="294"/>
    </row>
    <row r="30" spans="1:48" ht="18.75" customHeight="1">
      <c r="A30" s="223" t="s">
        <v>320</v>
      </c>
      <c r="B30" s="233" t="s">
        <v>319</v>
      </c>
      <c r="C30" s="233" t="s">
        <v>270</v>
      </c>
      <c r="D30" s="231" t="s">
        <v>41</v>
      </c>
      <c r="E30" s="225">
        <f>E31+E32</f>
        <v>18976.629213100001</v>
      </c>
      <c r="F30" s="225"/>
      <c r="G30" s="225">
        <f t="shared" si="16"/>
        <v>0</v>
      </c>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f>AO31+AO32</f>
        <v>5000</v>
      </c>
      <c r="AP30" s="225"/>
      <c r="AQ30" s="225"/>
      <c r="AR30" s="294"/>
    </row>
    <row r="31" spans="1:48" ht="31.8" customHeight="1">
      <c r="A31" s="223"/>
      <c r="B31" s="233"/>
      <c r="C31" s="233"/>
      <c r="D31" s="254" t="s">
        <v>2</v>
      </c>
      <c r="E31" s="300">
        <v>16889.2</v>
      </c>
      <c r="F31" s="225"/>
      <c r="G31" s="225">
        <f t="shared" si="16"/>
        <v>0</v>
      </c>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300">
        <v>4450</v>
      </c>
      <c r="AP31" s="225"/>
      <c r="AQ31" s="225"/>
      <c r="AR31" s="294"/>
    </row>
    <row r="32" spans="1:48" ht="21.75" customHeight="1">
      <c r="A32" s="223"/>
      <c r="B32" s="233"/>
      <c r="C32" s="233"/>
      <c r="D32" s="234" t="s">
        <v>43</v>
      </c>
      <c r="E32" s="300">
        <v>2087.4292131000002</v>
      </c>
      <c r="F32" s="225"/>
      <c r="G32" s="225">
        <f t="shared" si="16"/>
        <v>0</v>
      </c>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300">
        <v>550</v>
      </c>
      <c r="AP32" s="225"/>
      <c r="AQ32" s="225"/>
      <c r="AR32" s="294"/>
    </row>
    <row r="33" spans="1:44" ht="18.75" customHeight="1">
      <c r="A33" s="223" t="s">
        <v>321</v>
      </c>
      <c r="B33" s="233" t="s">
        <v>322</v>
      </c>
      <c r="C33" s="233" t="s">
        <v>270</v>
      </c>
      <c r="D33" s="231" t="s">
        <v>41</v>
      </c>
      <c r="E33" s="225">
        <f>E34+E35</f>
        <v>950</v>
      </c>
      <c r="F33" s="225"/>
      <c r="G33" s="225">
        <f t="shared" si="16"/>
        <v>0</v>
      </c>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f>AO34+AO35</f>
        <v>3000</v>
      </c>
      <c r="AP33" s="225"/>
      <c r="AQ33" s="225"/>
      <c r="AR33" s="294"/>
    </row>
    <row r="34" spans="1:44" ht="29.4" customHeight="1">
      <c r="A34" s="223"/>
      <c r="B34" s="233"/>
      <c r="C34" s="233"/>
      <c r="D34" s="254" t="s">
        <v>2</v>
      </c>
      <c r="E34" s="300">
        <v>845.5</v>
      </c>
      <c r="F34" s="225"/>
      <c r="G34" s="225">
        <f t="shared" si="16"/>
        <v>0</v>
      </c>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300">
        <v>2670</v>
      </c>
      <c r="AP34" s="225"/>
      <c r="AQ34" s="225"/>
      <c r="AR34" s="294"/>
    </row>
    <row r="35" spans="1:44" ht="21.75" customHeight="1">
      <c r="A35" s="223"/>
      <c r="B35" s="233"/>
      <c r="C35" s="233"/>
      <c r="D35" s="234" t="s">
        <v>43</v>
      </c>
      <c r="E35" s="300">
        <v>104.5</v>
      </c>
      <c r="F35" s="225"/>
      <c r="G35" s="225">
        <f t="shared" si="16"/>
        <v>0</v>
      </c>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300">
        <v>330</v>
      </c>
      <c r="AP35" s="225"/>
      <c r="AQ35" s="225"/>
      <c r="AR35" s="294"/>
    </row>
    <row r="36" spans="1:44" ht="18.75" customHeight="1">
      <c r="A36" s="223" t="s">
        <v>323</v>
      </c>
      <c r="B36" s="233" t="s">
        <v>324</v>
      </c>
      <c r="C36" s="233" t="s">
        <v>270</v>
      </c>
      <c r="D36" s="231" t="s">
        <v>41</v>
      </c>
      <c r="E36" s="225">
        <f>E37+E38</f>
        <v>2000</v>
      </c>
      <c r="F36" s="225"/>
      <c r="G36" s="225">
        <f t="shared" si="16"/>
        <v>0</v>
      </c>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25"/>
      <c r="AO36" s="225">
        <f>AO37+AO38</f>
        <v>2000</v>
      </c>
      <c r="AP36" s="225"/>
      <c r="AQ36" s="225"/>
      <c r="AR36" s="294"/>
    </row>
    <row r="37" spans="1:44" ht="31.2" customHeight="1">
      <c r="A37" s="223"/>
      <c r="B37" s="233"/>
      <c r="C37" s="233"/>
      <c r="D37" s="254" t="s">
        <v>2</v>
      </c>
      <c r="E37" s="225">
        <f>E49+E46+E40+E43</f>
        <v>1780</v>
      </c>
      <c r="F37" s="225"/>
      <c r="G37" s="225">
        <f t="shared" si="16"/>
        <v>0</v>
      </c>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f>AO49+AO46+AO40+AO43</f>
        <v>1780</v>
      </c>
      <c r="AP37" s="225"/>
      <c r="AQ37" s="225"/>
      <c r="AR37" s="294"/>
    </row>
    <row r="38" spans="1:44" ht="21.75" customHeight="1">
      <c r="A38" s="223"/>
      <c r="B38" s="233"/>
      <c r="C38" s="233"/>
      <c r="D38" s="234" t="s">
        <v>43</v>
      </c>
      <c r="E38" s="225">
        <f>E50+E47+E41+E44</f>
        <v>220</v>
      </c>
      <c r="F38" s="225"/>
      <c r="G38" s="225">
        <f t="shared" si="16"/>
        <v>0</v>
      </c>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f>AO50+AO47+AO41+AO44</f>
        <v>220</v>
      </c>
      <c r="AP38" s="225"/>
      <c r="AQ38" s="225"/>
      <c r="AR38" s="294"/>
    </row>
    <row r="39" spans="1:44" ht="18.75" hidden="1" customHeight="1">
      <c r="A39" s="235" t="s">
        <v>325</v>
      </c>
      <c r="B39" s="236"/>
      <c r="C39" s="237"/>
      <c r="D39" s="231" t="s">
        <v>41</v>
      </c>
      <c r="E39" s="225">
        <f>E40+E41</f>
        <v>500</v>
      </c>
      <c r="F39" s="225"/>
      <c r="G39" s="225">
        <f t="shared" si="16"/>
        <v>0</v>
      </c>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f>AO40+AO41</f>
        <v>500</v>
      </c>
      <c r="AP39" s="225"/>
      <c r="AQ39" s="225"/>
      <c r="AR39" s="294"/>
    </row>
    <row r="40" spans="1:44" ht="64.5" hidden="1" customHeight="1">
      <c r="A40" s="238"/>
      <c r="B40" s="239"/>
      <c r="C40" s="240"/>
      <c r="D40" s="254" t="s">
        <v>2</v>
      </c>
      <c r="E40" s="300">
        <v>445</v>
      </c>
      <c r="F40" s="225"/>
      <c r="G40" s="225">
        <f t="shared" si="16"/>
        <v>0</v>
      </c>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5"/>
      <c r="AO40" s="300">
        <v>445</v>
      </c>
      <c r="AP40" s="225"/>
      <c r="AQ40" s="225"/>
      <c r="AR40" s="294"/>
    </row>
    <row r="41" spans="1:44" ht="21.75" hidden="1" customHeight="1">
      <c r="A41" s="238"/>
      <c r="B41" s="239"/>
      <c r="C41" s="240"/>
      <c r="D41" s="234" t="s">
        <v>43</v>
      </c>
      <c r="E41" s="300">
        <v>55</v>
      </c>
      <c r="F41" s="225"/>
      <c r="G41" s="225">
        <f t="shared" si="16"/>
        <v>0</v>
      </c>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300">
        <v>55</v>
      </c>
      <c r="AP41" s="225"/>
      <c r="AQ41" s="225"/>
      <c r="AR41" s="294"/>
    </row>
    <row r="42" spans="1:44" ht="18.75" hidden="1" customHeight="1">
      <c r="A42" s="235" t="s">
        <v>326</v>
      </c>
      <c r="B42" s="236"/>
      <c r="C42" s="237"/>
      <c r="D42" s="231" t="s">
        <v>41</v>
      </c>
      <c r="E42" s="225">
        <f>E43+E44</f>
        <v>1000</v>
      </c>
      <c r="F42" s="225"/>
      <c r="G42" s="225">
        <f t="shared" si="16"/>
        <v>0</v>
      </c>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f>AO43+AO44</f>
        <v>1000</v>
      </c>
      <c r="AP42" s="225"/>
      <c r="AQ42" s="225"/>
      <c r="AR42" s="294"/>
    </row>
    <row r="43" spans="1:44" ht="64.5" hidden="1" customHeight="1">
      <c r="A43" s="238"/>
      <c r="B43" s="239"/>
      <c r="C43" s="240"/>
      <c r="D43" s="254" t="s">
        <v>2</v>
      </c>
      <c r="E43" s="300">
        <v>890</v>
      </c>
      <c r="F43" s="225"/>
      <c r="G43" s="225">
        <f t="shared" si="16"/>
        <v>0</v>
      </c>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300">
        <v>890</v>
      </c>
      <c r="AP43" s="225"/>
      <c r="AQ43" s="225"/>
      <c r="AR43" s="294"/>
    </row>
    <row r="44" spans="1:44" ht="21.75" hidden="1" customHeight="1">
      <c r="A44" s="238"/>
      <c r="B44" s="239"/>
      <c r="C44" s="240"/>
      <c r="D44" s="234" t="s">
        <v>43</v>
      </c>
      <c r="E44" s="300">
        <v>110</v>
      </c>
      <c r="F44" s="225"/>
      <c r="G44" s="225">
        <f t="shared" si="16"/>
        <v>0</v>
      </c>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300">
        <v>110</v>
      </c>
      <c r="AP44" s="225"/>
      <c r="AQ44" s="225"/>
      <c r="AR44" s="294"/>
    </row>
    <row r="45" spans="1:44" ht="18.75" hidden="1" customHeight="1">
      <c r="A45" s="235" t="s">
        <v>327</v>
      </c>
      <c r="B45" s="236"/>
      <c r="C45" s="237"/>
      <c r="D45" s="231" t="s">
        <v>41</v>
      </c>
      <c r="E45" s="225">
        <f>E46+E47</f>
        <v>150</v>
      </c>
      <c r="F45" s="225"/>
      <c r="G45" s="225">
        <f t="shared" si="16"/>
        <v>0</v>
      </c>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f>AO46+AO47</f>
        <v>150</v>
      </c>
      <c r="AP45" s="225"/>
      <c r="AQ45" s="225"/>
      <c r="AR45" s="294"/>
    </row>
    <row r="46" spans="1:44" ht="64.5" hidden="1" customHeight="1">
      <c r="A46" s="238"/>
      <c r="B46" s="239"/>
      <c r="C46" s="240"/>
      <c r="D46" s="254" t="s">
        <v>2</v>
      </c>
      <c r="E46" s="300">
        <v>133.5</v>
      </c>
      <c r="F46" s="225"/>
      <c r="G46" s="225">
        <f t="shared" si="16"/>
        <v>0</v>
      </c>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300">
        <v>133.5</v>
      </c>
      <c r="AP46" s="225"/>
      <c r="AQ46" s="225"/>
      <c r="AR46" s="294"/>
    </row>
    <row r="47" spans="1:44" ht="21.75" hidden="1" customHeight="1">
      <c r="A47" s="238"/>
      <c r="B47" s="239"/>
      <c r="C47" s="240"/>
      <c r="D47" s="234" t="s">
        <v>43</v>
      </c>
      <c r="E47" s="300">
        <v>16.5</v>
      </c>
      <c r="F47" s="225"/>
      <c r="G47" s="225">
        <f t="shared" si="16"/>
        <v>0</v>
      </c>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300">
        <v>16.5</v>
      </c>
      <c r="AP47" s="225"/>
      <c r="AQ47" s="225"/>
      <c r="AR47" s="294"/>
    </row>
    <row r="48" spans="1:44" ht="18.75" hidden="1" customHeight="1">
      <c r="A48" s="235" t="s">
        <v>328</v>
      </c>
      <c r="B48" s="236"/>
      <c r="C48" s="237"/>
      <c r="D48" s="231" t="s">
        <v>41</v>
      </c>
      <c r="E48" s="225">
        <f>E49+E50</f>
        <v>350</v>
      </c>
      <c r="F48" s="225"/>
      <c r="G48" s="225">
        <f t="shared" si="16"/>
        <v>0</v>
      </c>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f>AO49+AO50</f>
        <v>350</v>
      </c>
      <c r="AP48" s="225"/>
      <c r="AQ48" s="225"/>
      <c r="AR48" s="294"/>
    </row>
    <row r="49" spans="1:44" ht="64.5" hidden="1" customHeight="1">
      <c r="A49" s="238"/>
      <c r="B49" s="239"/>
      <c r="C49" s="240"/>
      <c r="D49" s="254" t="s">
        <v>2</v>
      </c>
      <c r="E49" s="300">
        <v>311.5</v>
      </c>
      <c r="F49" s="225"/>
      <c r="G49" s="225">
        <f t="shared" si="16"/>
        <v>0</v>
      </c>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300">
        <v>311.5</v>
      </c>
      <c r="AP49" s="225"/>
      <c r="AQ49" s="225"/>
      <c r="AR49" s="294"/>
    </row>
    <row r="50" spans="1:44" ht="21.75" hidden="1" customHeight="1">
      <c r="A50" s="238"/>
      <c r="B50" s="239"/>
      <c r="C50" s="240"/>
      <c r="D50" s="234" t="s">
        <v>43</v>
      </c>
      <c r="E50" s="300">
        <v>38.5</v>
      </c>
      <c r="F50" s="225"/>
      <c r="G50" s="225">
        <f t="shared" si="16"/>
        <v>0</v>
      </c>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300">
        <v>38.5</v>
      </c>
      <c r="AP50" s="225"/>
      <c r="AQ50" s="225"/>
      <c r="AR50" s="294"/>
    </row>
    <row r="51" spans="1:44" ht="25.2" customHeight="1">
      <c r="A51" s="223" t="s">
        <v>323</v>
      </c>
      <c r="B51" s="233" t="s">
        <v>284</v>
      </c>
      <c r="C51" s="233" t="s">
        <v>270</v>
      </c>
      <c r="D51" s="231" t="s">
        <v>41</v>
      </c>
      <c r="E51" s="225">
        <f>E52</f>
        <v>3172.5479999999998</v>
      </c>
      <c r="F51" s="225"/>
      <c r="G51" s="225">
        <f t="shared" si="16"/>
        <v>0</v>
      </c>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5"/>
      <c r="AM51" s="225"/>
      <c r="AN51" s="225"/>
      <c r="AO51" s="225">
        <f>AO52</f>
        <v>3172.5479999999998</v>
      </c>
      <c r="AP51" s="225"/>
      <c r="AQ51" s="225"/>
      <c r="AR51" s="294"/>
    </row>
    <row r="52" spans="1:44" ht="80.25" customHeight="1">
      <c r="A52" s="223"/>
      <c r="B52" s="233"/>
      <c r="C52" s="233"/>
      <c r="D52" s="234" t="s">
        <v>43</v>
      </c>
      <c r="E52" s="225">
        <f>E54+E56+E58+E60+E62+E64+E66+E68</f>
        <v>3172.5479999999998</v>
      </c>
      <c r="F52" s="225"/>
      <c r="G52" s="225">
        <f t="shared" si="16"/>
        <v>0</v>
      </c>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225"/>
      <c r="AN52" s="225"/>
      <c r="AO52" s="225">
        <f>AO54+AO56+AO58+AO60+AO62+AO64+AO66+AO68</f>
        <v>3172.5479999999998</v>
      </c>
      <c r="AP52" s="225"/>
      <c r="AQ52" s="225"/>
      <c r="AR52" s="294"/>
    </row>
    <row r="53" spans="1:44" ht="18.75" hidden="1" customHeight="1">
      <c r="A53" s="235" t="s">
        <v>347</v>
      </c>
      <c r="B53" s="236"/>
      <c r="C53" s="237"/>
      <c r="D53" s="231" t="s">
        <v>41</v>
      </c>
      <c r="E53" s="225">
        <f>E54</f>
        <v>703.9</v>
      </c>
      <c r="F53" s="225"/>
      <c r="G53" s="225">
        <f t="shared" si="16"/>
        <v>0</v>
      </c>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f>AO54</f>
        <v>703.9</v>
      </c>
      <c r="AP53" s="225"/>
      <c r="AQ53" s="225"/>
      <c r="AR53" s="294"/>
    </row>
    <row r="54" spans="1:44" ht="21.75" hidden="1" customHeight="1">
      <c r="A54" s="238"/>
      <c r="B54" s="239"/>
      <c r="C54" s="240"/>
      <c r="D54" s="234" t="s">
        <v>43</v>
      </c>
      <c r="E54" s="300">
        <v>703.9</v>
      </c>
      <c r="F54" s="225"/>
      <c r="G54" s="225">
        <f t="shared" si="16"/>
        <v>0</v>
      </c>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5"/>
      <c r="AO54" s="300">
        <v>703.9</v>
      </c>
      <c r="AP54" s="225"/>
      <c r="AQ54" s="225"/>
      <c r="AR54" s="294"/>
    </row>
    <row r="55" spans="1:44" ht="18.75" hidden="1" customHeight="1">
      <c r="A55" s="235" t="s">
        <v>348</v>
      </c>
      <c r="B55" s="236"/>
      <c r="C55" s="237"/>
      <c r="D55" s="231" t="s">
        <v>41</v>
      </c>
      <c r="E55" s="225">
        <f>E56</f>
        <v>550.88</v>
      </c>
      <c r="F55" s="225"/>
      <c r="G55" s="225">
        <f t="shared" si="16"/>
        <v>0</v>
      </c>
      <c r="H55" s="225"/>
      <c r="I55" s="225"/>
      <c r="J55" s="225"/>
      <c r="K55" s="225"/>
      <c r="L55" s="225"/>
      <c r="M55" s="225"/>
      <c r="N55" s="225"/>
      <c r="O55" s="225"/>
      <c r="P55" s="225"/>
      <c r="Q55" s="225"/>
      <c r="R55" s="225"/>
      <c r="S55" s="225"/>
      <c r="T55" s="225"/>
      <c r="U55" s="225"/>
      <c r="V55" s="225"/>
      <c r="W55" s="225"/>
      <c r="X55" s="225"/>
      <c r="Y55" s="225"/>
      <c r="Z55" s="225"/>
      <c r="AA55" s="225"/>
      <c r="AB55" s="225"/>
      <c r="AC55" s="225"/>
      <c r="AD55" s="225"/>
      <c r="AE55" s="225"/>
      <c r="AF55" s="225"/>
      <c r="AG55" s="225"/>
      <c r="AH55" s="225"/>
      <c r="AI55" s="225"/>
      <c r="AJ55" s="225"/>
      <c r="AK55" s="225"/>
      <c r="AL55" s="225"/>
      <c r="AM55" s="225"/>
      <c r="AN55" s="225"/>
      <c r="AO55" s="225">
        <f>AO56</f>
        <v>550.88</v>
      </c>
      <c r="AP55" s="225"/>
      <c r="AQ55" s="225"/>
      <c r="AR55" s="294"/>
    </row>
    <row r="56" spans="1:44" ht="21.75" hidden="1" customHeight="1">
      <c r="A56" s="238"/>
      <c r="B56" s="239"/>
      <c r="C56" s="240"/>
      <c r="D56" s="234" t="s">
        <v>43</v>
      </c>
      <c r="E56" s="300">
        <v>550.88</v>
      </c>
      <c r="F56" s="225"/>
      <c r="G56" s="225">
        <f t="shared" si="16"/>
        <v>0</v>
      </c>
      <c r="H56" s="225"/>
      <c r="I56" s="225"/>
      <c r="J56" s="225"/>
      <c r="K56" s="225"/>
      <c r="L56" s="225"/>
      <c r="M56" s="225"/>
      <c r="N56" s="225"/>
      <c r="O56" s="225"/>
      <c r="P56" s="225"/>
      <c r="Q56" s="225"/>
      <c r="R56" s="225"/>
      <c r="S56" s="225"/>
      <c r="T56" s="225"/>
      <c r="U56" s="225"/>
      <c r="V56" s="225"/>
      <c r="W56" s="225"/>
      <c r="X56" s="225"/>
      <c r="Y56" s="225"/>
      <c r="Z56" s="225"/>
      <c r="AA56" s="225"/>
      <c r="AB56" s="225"/>
      <c r="AC56" s="225"/>
      <c r="AD56" s="225"/>
      <c r="AE56" s="225"/>
      <c r="AF56" s="225"/>
      <c r="AG56" s="225"/>
      <c r="AH56" s="225"/>
      <c r="AI56" s="225"/>
      <c r="AJ56" s="225"/>
      <c r="AK56" s="225"/>
      <c r="AL56" s="225"/>
      <c r="AM56" s="225"/>
      <c r="AN56" s="225"/>
      <c r="AO56" s="300">
        <v>550.88</v>
      </c>
      <c r="AP56" s="225"/>
      <c r="AQ56" s="225"/>
      <c r="AR56" s="294"/>
    </row>
    <row r="57" spans="1:44" ht="18.75" hidden="1" customHeight="1">
      <c r="A57" s="235" t="s">
        <v>349</v>
      </c>
      <c r="B57" s="236"/>
      <c r="C57" s="237"/>
      <c r="D57" s="231" t="s">
        <v>41</v>
      </c>
      <c r="E57" s="225">
        <f>E58</f>
        <v>367.28</v>
      </c>
      <c r="F57" s="225"/>
      <c r="G57" s="225">
        <f t="shared" si="16"/>
        <v>0</v>
      </c>
      <c r="H57" s="225"/>
      <c r="I57" s="225"/>
      <c r="J57" s="225"/>
      <c r="K57" s="225"/>
      <c r="L57" s="225"/>
      <c r="M57" s="225"/>
      <c r="N57" s="225"/>
      <c r="O57" s="225"/>
      <c r="P57" s="225"/>
      <c r="Q57" s="225"/>
      <c r="R57" s="225"/>
      <c r="S57" s="225"/>
      <c r="T57" s="225"/>
      <c r="U57" s="225"/>
      <c r="V57" s="225"/>
      <c r="W57" s="225"/>
      <c r="X57" s="225"/>
      <c r="Y57" s="225"/>
      <c r="Z57" s="225"/>
      <c r="AA57" s="225"/>
      <c r="AB57" s="225"/>
      <c r="AC57" s="225"/>
      <c r="AD57" s="225"/>
      <c r="AE57" s="225"/>
      <c r="AF57" s="225"/>
      <c r="AG57" s="225"/>
      <c r="AH57" s="225"/>
      <c r="AI57" s="225"/>
      <c r="AJ57" s="225"/>
      <c r="AK57" s="225"/>
      <c r="AL57" s="225"/>
      <c r="AM57" s="225"/>
      <c r="AN57" s="225"/>
      <c r="AO57" s="225">
        <f>AO58</f>
        <v>367.28</v>
      </c>
      <c r="AP57" s="225"/>
      <c r="AQ57" s="225"/>
      <c r="AR57" s="294"/>
    </row>
    <row r="58" spans="1:44" ht="21.75" hidden="1" customHeight="1">
      <c r="A58" s="238"/>
      <c r="B58" s="239"/>
      <c r="C58" s="240"/>
      <c r="D58" s="234" t="s">
        <v>43</v>
      </c>
      <c r="E58" s="300">
        <v>367.28</v>
      </c>
      <c r="F58" s="225"/>
      <c r="G58" s="225">
        <f t="shared" si="16"/>
        <v>0</v>
      </c>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5"/>
      <c r="AK58" s="225"/>
      <c r="AL58" s="225"/>
      <c r="AM58" s="225"/>
      <c r="AN58" s="225"/>
      <c r="AO58" s="300">
        <v>367.28</v>
      </c>
      <c r="AP58" s="225"/>
      <c r="AQ58" s="225"/>
      <c r="AR58" s="294"/>
    </row>
    <row r="59" spans="1:44" ht="18.75" hidden="1" customHeight="1">
      <c r="A59" s="235" t="s">
        <v>350</v>
      </c>
      <c r="B59" s="236"/>
      <c r="C59" s="237"/>
      <c r="D59" s="231" t="s">
        <v>41</v>
      </c>
      <c r="E59" s="225">
        <f>E60</f>
        <v>367.28</v>
      </c>
      <c r="F59" s="225"/>
      <c r="G59" s="225">
        <f t="shared" si="16"/>
        <v>0</v>
      </c>
      <c r="H59" s="225"/>
      <c r="I59" s="225"/>
      <c r="J59" s="225"/>
      <c r="K59" s="225"/>
      <c r="L59" s="225"/>
      <c r="M59" s="225"/>
      <c r="N59" s="225"/>
      <c r="O59" s="225"/>
      <c r="P59" s="225"/>
      <c r="Q59" s="225"/>
      <c r="R59" s="225"/>
      <c r="S59" s="225"/>
      <c r="T59" s="225"/>
      <c r="U59" s="225"/>
      <c r="V59" s="225"/>
      <c r="W59" s="225"/>
      <c r="X59" s="225"/>
      <c r="Y59" s="225"/>
      <c r="Z59" s="225"/>
      <c r="AA59" s="225"/>
      <c r="AB59" s="225"/>
      <c r="AC59" s="225"/>
      <c r="AD59" s="225"/>
      <c r="AE59" s="225"/>
      <c r="AF59" s="225"/>
      <c r="AG59" s="225"/>
      <c r="AH59" s="225"/>
      <c r="AI59" s="225"/>
      <c r="AJ59" s="225"/>
      <c r="AK59" s="225"/>
      <c r="AL59" s="225"/>
      <c r="AM59" s="225"/>
      <c r="AN59" s="225"/>
      <c r="AO59" s="225">
        <f>AO60</f>
        <v>367.28</v>
      </c>
      <c r="AP59" s="225"/>
      <c r="AQ59" s="225"/>
      <c r="AR59" s="294"/>
    </row>
    <row r="60" spans="1:44" ht="21.75" hidden="1" customHeight="1">
      <c r="A60" s="238"/>
      <c r="B60" s="239"/>
      <c r="C60" s="240"/>
      <c r="D60" s="234" t="s">
        <v>43</v>
      </c>
      <c r="E60" s="300">
        <v>367.28</v>
      </c>
      <c r="F60" s="225"/>
      <c r="G60" s="225">
        <f t="shared" si="16"/>
        <v>0</v>
      </c>
      <c r="H60" s="225"/>
      <c r="I60" s="225"/>
      <c r="J60" s="225"/>
      <c r="K60" s="225"/>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c r="AO60" s="300">
        <v>367.28</v>
      </c>
      <c r="AP60" s="225"/>
      <c r="AQ60" s="225"/>
      <c r="AR60" s="294"/>
    </row>
    <row r="61" spans="1:44" ht="18.75" hidden="1" customHeight="1">
      <c r="A61" s="235" t="s">
        <v>351</v>
      </c>
      <c r="B61" s="236"/>
      <c r="C61" s="237"/>
      <c r="D61" s="231" t="s">
        <v>41</v>
      </c>
      <c r="E61" s="225">
        <f>E62</f>
        <v>333.90199999999999</v>
      </c>
      <c r="F61" s="225"/>
      <c r="G61" s="225">
        <f t="shared" si="16"/>
        <v>0</v>
      </c>
      <c r="H61" s="225"/>
      <c r="I61" s="225"/>
      <c r="J61" s="225"/>
      <c r="K61" s="225"/>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c r="AO61" s="225">
        <f>AO62</f>
        <v>333.90199999999999</v>
      </c>
      <c r="AP61" s="225"/>
      <c r="AQ61" s="225"/>
      <c r="AR61" s="294"/>
    </row>
    <row r="62" spans="1:44" ht="21.75" hidden="1" customHeight="1">
      <c r="A62" s="238"/>
      <c r="B62" s="239"/>
      <c r="C62" s="240"/>
      <c r="D62" s="234" t="s">
        <v>43</v>
      </c>
      <c r="E62" s="300">
        <v>333.90199999999999</v>
      </c>
      <c r="F62" s="225"/>
      <c r="G62" s="225">
        <f t="shared" si="16"/>
        <v>0</v>
      </c>
      <c r="H62" s="225"/>
      <c r="I62" s="225"/>
      <c r="J62" s="225"/>
      <c r="K62" s="225"/>
      <c r="L62" s="225"/>
      <c r="M62" s="225"/>
      <c r="N62" s="225"/>
      <c r="O62" s="225"/>
      <c r="P62" s="225"/>
      <c r="Q62" s="225"/>
      <c r="R62" s="225"/>
      <c r="S62" s="225"/>
      <c r="T62" s="225"/>
      <c r="U62" s="225"/>
      <c r="V62" s="225"/>
      <c r="W62" s="225"/>
      <c r="X62" s="225"/>
      <c r="Y62" s="225"/>
      <c r="Z62" s="225"/>
      <c r="AA62" s="225"/>
      <c r="AB62" s="225"/>
      <c r="AC62" s="225"/>
      <c r="AD62" s="225"/>
      <c r="AE62" s="225"/>
      <c r="AF62" s="225"/>
      <c r="AG62" s="225"/>
      <c r="AH62" s="225"/>
      <c r="AI62" s="225"/>
      <c r="AJ62" s="225"/>
      <c r="AK62" s="225"/>
      <c r="AL62" s="225"/>
      <c r="AM62" s="225"/>
      <c r="AN62" s="225"/>
      <c r="AO62" s="300">
        <v>333.90199999999999</v>
      </c>
      <c r="AP62" s="225"/>
      <c r="AQ62" s="225"/>
      <c r="AR62" s="294"/>
    </row>
    <row r="63" spans="1:44" ht="18.75" hidden="1" customHeight="1">
      <c r="A63" s="235" t="s">
        <v>352</v>
      </c>
      <c r="B63" s="236"/>
      <c r="C63" s="237"/>
      <c r="D63" s="231" t="s">
        <v>41</v>
      </c>
      <c r="E63" s="225">
        <f>E64</f>
        <v>331.08600000000001</v>
      </c>
      <c r="F63" s="225"/>
      <c r="G63" s="225">
        <f t="shared" si="16"/>
        <v>0</v>
      </c>
      <c r="H63" s="225"/>
      <c r="I63" s="225"/>
      <c r="J63" s="225"/>
      <c r="K63" s="225"/>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5"/>
      <c r="AK63" s="225"/>
      <c r="AL63" s="225"/>
      <c r="AM63" s="225"/>
      <c r="AN63" s="225"/>
      <c r="AO63" s="225">
        <f>AO64</f>
        <v>331.08600000000001</v>
      </c>
      <c r="AP63" s="225"/>
      <c r="AQ63" s="225"/>
      <c r="AR63" s="294"/>
    </row>
    <row r="64" spans="1:44" ht="21.75" hidden="1" customHeight="1">
      <c r="A64" s="238"/>
      <c r="B64" s="239"/>
      <c r="C64" s="240"/>
      <c r="D64" s="234" t="s">
        <v>43</v>
      </c>
      <c r="E64" s="300">
        <v>331.08600000000001</v>
      </c>
      <c r="F64" s="225"/>
      <c r="G64" s="225">
        <f t="shared" si="16"/>
        <v>0</v>
      </c>
      <c r="H64" s="225"/>
      <c r="I64" s="225"/>
      <c r="J64" s="225"/>
      <c r="K64" s="225"/>
      <c r="L64" s="225"/>
      <c r="M64" s="225"/>
      <c r="N64" s="225"/>
      <c r="O64" s="225"/>
      <c r="P64" s="225"/>
      <c r="Q64" s="225"/>
      <c r="R64" s="225"/>
      <c r="S64" s="225"/>
      <c r="T64" s="225"/>
      <c r="U64" s="225"/>
      <c r="V64" s="225"/>
      <c r="W64" s="225"/>
      <c r="X64" s="225"/>
      <c r="Y64" s="225"/>
      <c r="Z64" s="225"/>
      <c r="AA64" s="225"/>
      <c r="AB64" s="225"/>
      <c r="AC64" s="225"/>
      <c r="AD64" s="225"/>
      <c r="AE64" s="225"/>
      <c r="AF64" s="225"/>
      <c r="AG64" s="225"/>
      <c r="AH64" s="225"/>
      <c r="AI64" s="225"/>
      <c r="AJ64" s="225"/>
      <c r="AK64" s="225"/>
      <c r="AL64" s="225"/>
      <c r="AM64" s="225"/>
      <c r="AN64" s="225"/>
      <c r="AO64" s="300">
        <v>331.08600000000001</v>
      </c>
      <c r="AP64" s="225"/>
      <c r="AQ64" s="225"/>
      <c r="AR64" s="294"/>
    </row>
    <row r="65" spans="1:44" ht="18.75" hidden="1" customHeight="1">
      <c r="A65" s="235" t="s">
        <v>353</v>
      </c>
      <c r="B65" s="236"/>
      <c r="C65" s="237"/>
      <c r="D65" s="231" t="s">
        <v>41</v>
      </c>
      <c r="E65" s="225">
        <f>E66</f>
        <v>259.11</v>
      </c>
      <c r="F65" s="225"/>
      <c r="G65" s="225">
        <f t="shared" si="16"/>
        <v>0</v>
      </c>
      <c r="H65" s="225"/>
      <c r="I65" s="225"/>
      <c r="J65" s="225"/>
      <c r="K65" s="225"/>
      <c r="L65" s="225"/>
      <c r="M65" s="225"/>
      <c r="N65" s="225"/>
      <c r="O65" s="225"/>
      <c r="P65" s="225"/>
      <c r="Q65" s="225"/>
      <c r="R65" s="225"/>
      <c r="S65" s="225"/>
      <c r="T65" s="225"/>
      <c r="U65" s="225"/>
      <c r="V65" s="225"/>
      <c r="W65" s="225"/>
      <c r="X65" s="225"/>
      <c r="Y65" s="225"/>
      <c r="Z65" s="225"/>
      <c r="AA65" s="225"/>
      <c r="AB65" s="225"/>
      <c r="AC65" s="225"/>
      <c r="AD65" s="225"/>
      <c r="AE65" s="225"/>
      <c r="AF65" s="225"/>
      <c r="AG65" s="225"/>
      <c r="AH65" s="225"/>
      <c r="AI65" s="225"/>
      <c r="AJ65" s="225"/>
      <c r="AK65" s="225"/>
      <c r="AL65" s="225"/>
      <c r="AM65" s="225"/>
      <c r="AN65" s="225"/>
      <c r="AO65" s="225">
        <f>AO66</f>
        <v>259.11</v>
      </c>
      <c r="AP65" s="225"/>
      <c r="AQ65" s="225"/>
      <c r="AR65" s="294"/>
    </row>
    <row r="66" spans="1:44" ht="21.75" hidden="1" customHeight="1">
      <c r="A66" s="238"/>
      <c r="B66" s="239"/>
      <c r="C66" s="240"/>
      <c r="D66" s="234" t="s">
        <v>43</v>
      </c>
      <c r="E66" s="300">
        <v>259.11</v>
      </c>
      <c r="F66" s="225"/>
      <c r="G66" s="225">
        <f t="shared" si="16"/>
        <v>0</v>
      </c>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5"/>
      <c r="AG66" s="225"/>
      <c r="AH66" s="225"/>
      <c r="AI66" s="225"/>
      <c r="AJ66" s="225"/>
      <c r="AK66" s="225"/>
      <c r="AL66" s="225"/>
      <c r="AM66" s="225"/>
      <c r="AN66" s="225"/>
      <c r="AO66" s="300">
        <v>259.11</v>
      </c>
      <c r="AP66" s="225"/>
      <c r="AQ66" s="225"/>
      <c r="AR66" s="294"/>
    </row>
    <row r="67" spans="1:44" ht="18.75" hidden="1" customHeight="1">
      <c r="A67" s="235" t="s">
        <v>354</v>
      </c>
      <c r="B67" s="236"/>
      <c r="C67" s="237"/>
      <c r="D67" s="231" t="s">
        <v>41</v>
      </c>
      <c r="E67" s="225">
        <f>E68</f>
        <v>259.11</v>
      </c>
      <c r="F67" s="225"/>
      <c r="G67" s="225">
        <f t="shared" si="16"/>
        <v>0</v>
      </c>
      <c r="H67" s="225"/>
      <c r="I67" s="225"/>
      <c r="J67" s="225"/>
      <c r="K67" s="225"/>
      <c r="L67" s="225"/>
      <c r="M67" s="225"/>
      <c r="N67" s="225"/>
      <c r="O67" s="225"/>
      <c r="P67" s="225"/>
      <c r="Q67" s="225"/>
      <c r="R67" s="225"/>
      <c r="S67" s="225"/>
      <c r="T67" s="225"/>
      <c r="U67" s="225"/>
      <c r="V67" s="225"/>
      <c r="W67" s="225"/>
      <c r="X67" s="225"/>
      <c r="Y67" s="225"/>
      <c r="Z67" s="225"/>
      <c r="AA67" s="225"/>
      <c r="AB67" s="225"/>
      <c r="AC67" s="225"/>
      <c r="AD67" s="225"/>
      <c r="AE67" s="225"/>
      <c r="AF67" s="225"/>
      <c r="AG67" s="225"/>
      <c r="AH67" s="225"/>
      <c r="AI67" s="225"/>
      <c r="AJ67" s="225"/>
      <c r="AK67" s="225"/>
      <c r="AL67" s="225"/>
      <c r="AM67" s="225"/>
      <c r="AN67" s="225"/>
      <c r="AO67" s="225">
        <f>AO68</f>
        <v>259.11</v>
      </c>
      <c r="AP67" s="225"/>
      <c r="AQ67" s="225"/>
      <c r="AR67" s="294"/>
    </row>
    <row r="68" spans="1:44" ht="21.75" hidden="1" customHeight="1">
      <c r="A68" s="238"/>
      <c r="B68" s="239"/>
      <c r="C68" s="240"/>
      <c r="D68" s="234" t="s">
        <v>43</v>
      </c>
      <c r="E68" s="300">
        <v>259.11</v>
      </c>
      <c r="F68" s="225"/>
      <c r="G68" s="225">
        <f t="shared" si="16"/>
        <v>0</v>
      </c>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G68" s="225"/>
      <c r="AH68" s="225"/>
      <c r="AI68" s="225"/>
      <c r="AJ68" s="225"/>
      <c r="AK68" s="225"/>
      <c r="AL68" s="225"/>
      <c r="AM68" s="225"/>
      <c r="AN68" s="225"/>
      <c r="AO68" s="300">
        <v>259.11</v>
      </c>
      <c r="AP68" s="225"/>
      <c r="AQ68" s="225"/>
      <c r="AR68" s="294"/>
    </row>
    <row r="69" spans="1:44" ht="18.75" customHeight="1">
      <c r="A69" s="223" t="s">
        <v>271</v>
      </c>
      <c r="B69" s="224"/>
      <c r="C69" s="224"/>
      <c r="D69" s="231" t="s">
        <v>41</v>
      </c>
      <c r="E69" s="225">
        <f>E27</f>
        <v>25099.1772131</v>
      </c>
      <c r="F69" s="225"/>
      <c r="G69" s="225">
        <f t="shared" si="16"/>
        <v>0</v>
      </c>
      <c r="H69" s="225"/>
      <c r="I69" s="225"/>
      <c r="J69" s="225"/>
      <c r="K69" s="225"/>
      <c r="L69" s="225"/>
      <c r="M69" s="225"/>
      <c r="N69" s="225"/>
      <c r="O69" s="225"/>
      <c r="P69" s="225"/>
      <c r="Q69" s="225"/>
      <c r="R69" s="225"/>
      <c r="S69" s="225"/>
      <c r="T69" s="225"/>
      <c r="U69" s="225"/>
      <c r="V69" s="225"/>
      <c r="W69" s="225"/>
      <c r="X69" s="225"/>
      <c r="Y69" s="225"/>
      <c r="Z69" s="225"/>
      <c r="AA69" s="225"/>
      <c r="AB69" s="225"/>
      <c r="AC69" s="225"/>
      <c r="AD69" s="225"/>
      <c r="AE69" s="225"/>
      <c r="AF69" s="225"/>
      <c r="AG69" s="225"/>
      <c r="AH69" s="225"/>
      <c r="AI69" s="225"/>
      <c r="AJ69" s="225"/>
      <c r="AK69" s="225"/>
      <c r="AL69" s="225"/>
      <c r="AM69" s="225"/>
      <c r="AN69" s="225"/>
      <c r="AO69" s="225">
        <f>AO27</f>
        <v>13172.547999999999</v>
      </c>
      <c r="AP69" s="225"/>
      <c r="AQ69" s="225"/>
      <c r="AR69" s="294"/>
    </row>
    <row r="70" spans="1:44" ht="32.4" customHeight="1">
      <c r="A70" s="223"/>
      <c r="B70" s="224"/>
      <c r="C70" s="224"/>
      <c r="D70" s="254" t="s">
        <v>2</v>
      </c>
      <c r="E70" s="225">
        <f>E28</f>
        <v>19514.7</v>
      </c>
      <c r="F70" s="225"/>
      <c r="G70" s="225">
        <f t="shared" si="16"/>
        <v>0</v>
      </c>
      <c r="H70" s="225"/>
      <c r="I70" s="225"/>
      <c r="J70" s="225"/>
      <c r="K70" s="225"/>
      <c r="L70" s="225"/>
      <c r="M70" s="225"/>
      <c r="N70" s="225"/>
      <c r="O70" s="225"/>
      <c r="P70" s="225"/>
      <c r="Q70" s="225"/>
      <c r="R70" s="225"/>
      <c r="S70" s="225"/>
      <c r="T70" s="225"/>
      <c r="U70" s="225"/>
      <c r="V70" s="225"/>
      <c r="W70" s="225"/>
      <c r="X70" s="225"/>
      <c r="Y70" s="225"/>
      <c r="Z70" s="225"/>
      <c r="AA70" s="225"/>
      <c r="AB70" s="225"/>
      <c r="AC70" s="225"/>
      <c r="AD70" s="225"/>
      <c r="AE70" s="225"/>
      <c r="AF70" s="225"/>
      <c r="AG70" s="225"/>
      <c r="AH70" s="225"/>
      <c r="AI70" s="225"/>
      <c r="AJ70" s="225"/>
      <c r="AK70" s="225"/>
      <c r="AL70" s="225"/>
      <c r="AM70" s="225"/>
      <c r="AN70" s="225"/>
      <c r="AO70" s="225">
        <f>AO28</f>
        <v>8900</v>
      </c>
      <c r="AP70" s="225"/>
      <c r="AQ70" s="225"/>
      <c r="AR70" s="294"/>
    </row>
    <row r="71" spans="1:44" ht="21.75" customHeight="1">
      <c r="A71" s="223"/>
      <c r="B71" s="224"/>
      <c r="C71" s="224"/>
      <c r="D71" s="234" t="s">
        <v>43</v>
      </c>
      <c r="E71" s="225">
        <f>E29</f>
        <v>5584.4772131</v>
      </c>
      <c r="F71" s="225"/>
      <c r="G71" s="225">
        <f t="shared" si="16"/>
        <v>0</v>
      </c>
      <c r="H71" s="225"/>
      <c r="I71" s="225"/>
      <c r="J71" s="225"/>
      <c r="K71" s="225"/>
      <c r="L71" s="225"/>
      <c r="M71" s="225"/>
      <c r="N71" s="225"/>
      <c r="O71" s="225"/>
      <c r="P71" s="225"/>
      <c r="Q71" s="225"/>
      <c r="R71" s="225"/>
      <c r="S71" s="225"/>
      <c r="T71" s="225"/>
      <c r="U71" s="225"/>
      <c r="V71" s="225"/>
      <c r="W71" s="225"/>
      <c r="X71" s="225"/>
      <c r="Y71" s="225"/>
      <c r="Z71" s="225"/>
      <c r="AA71" s="225"/>
      <c r="AB71" s="225"/>
      <c r="AC71" s="225"/>
      <c r="AD71" s="225"/>
      <c r="AE71" s="225"/>
      <c r="AF71" s="225"/>
      <c r="AG71" s="225"/>
      <c r="AH71" s="225"/>
      <c r="AI71" s="225"/>
      <c r="AJ71" s="225"/>
      <c r="AK71" s="225"/>
      <c r="AL71" s="225"/>
      <c r="AM71" s="225"/>
      <c r="AN71" s="225"/>
      <c r="AO71" s="225">
        <f>AO29</f>
        <v>4272.5479999999998</v>
      </c>
      <c r="AP71" s="225"/>
      <c r="AQ71" s="225"/>
      <c r="AR71" s="294"/>
    </row>
    <row r="72" spans="1:44" ht="18.600000000000001" hidden="1" customHeight="1">
      <c r="A72" s="241" t="s">
        <v>378</v>
      </c>
      <c r="B72" s="242"/>
      <c r="C72" s="242"/>
      <c r="D72" s="231" t="s">
        <v>41</v>
      </c>
      <c r="E72" s="225"/>
      <c r="F72" s="225"/>
      <c r="G72" s="225"/>
      <c r="H72" s="225"/>
      <c r="I72" s="225"/>
      <c r="J72" s="225"/>
      <c r="K72" s="225"/>
      <c r="L72" s="225"/>
      <c r="M72" s="225"/>
      <c r="N72" s="225"/>
      <c r="O72" s="225"/>
      <c r="P72" s="225"/>
      <c r="Q72" s="225"/>
      <c r="R72" s="225"/>
      <c r="S72" s="225"/>
      <c r="T72" s="225"/>
      <c r="U72" s="225"/>
      <c r="V72" s="225"/>
      <c r="W72" s="225"/>
      <c r="X72" s="225"/>
      <c r="Y72" s="225"/>
      <c r="Z72" s="225"/>
      <c r="AA72" s="225"/>
      <c r="AB72" s="225"/>
      <c r="AC72" s="225"/>
      <c r="AD72" s="225"/>
      <c r="AE72" s="225"/>
      <c r="AF72" s="225"/>
      <c r="AG72" s="225"/>
      <c r="AH72" s="225"/>
      <c r="AI72" s="225"/>
      <c r="AJ72" s="225"/>
      <c r="AK72" s="225"/>
      <c r="AL72" s="225"/>
      <c r="AM72" s="225"/>
      <c r="AN72" s="225"/>
      <c r="AO72" s="225"/>
      <c r="AP72" s="225"/>
      <c r="AQ72" s="225"/>
      <c r="AR72" s="294"/>
    </row>
    <row r="73" spans="1:44" ht="64.2" hidden="1" customHeight="1">
      <c r="A73" s="241"/>
      <c r="B73" s="242"/>
      <c r="C73" s="242"/>
      <c r="D73" s="254" t="s">
        <v>2</v>
      </c>
      <c r="E73" s="225"/>
      <c r="F73" s="225"/>
      <c r="G73" s="243"/>
      <c r="H73" s="225"/>
      <c r="I73" s="225"/>
      <c r="J73" s="243"/>
      <c r="K73" s="225"/>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225"/>
      <c r="AP73" s="225"/>
      <c r="AQ73" s="244"/>
      <c r="AR73" s="293"/>
    </row>
    <row r="74" spans="1:44" ht="21.6" hidden="1" customHeight="1">
      <c r="A74" s="241"/>
      <c r="B74" s="242"/>
      <c r="C74" s="242"/>
      <c r="D74" s="234" t="s">
        <v>43</v>
      </c>
      <c r="E74" s="225"/>
      <c r="F74" s="245"/>
      <c r="G74" s="243"/>
      <c r="H74" s="225"/>
      <c r="I74" s="225"/>
      <c r="J74" s="243"/>
      <c r="K74" s="225"/>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225"/>
      <c r="AP74" s="225"/>
      <c r="AQ74" s="244"/>
      <c r="AR74" s="293"/>
    </row>
    <row r="75" spans="1:44" ht="31.8" customHeight="1">
      <c r="A75" s="285" t="s">
        <v>329</v>
      </c>
      <c r="B75" s="285"/>
      <c r="C75" s="285"/>
      <c r="D75" s="285"/>
      <c r="E75" s="285"/>
      <c r="F75" s="285"/>
      <c r="G75" s="285"/>
      <c r="H75" s="285"/>
      <c r="I75" s="285"/>
      <c r="J75" s="285"/>
      <c r="K75" s="285"/>
      <c r="L75" s="285"/>
      <c r="M75" s="285"/>
      <c r="N75" s="285"/>
      <c r="O75" s="285"/>
      <c r="P75" s="285"/>
      <c r="Q75" s="285"/>
      <c r="R75" s="285"/>
      <c r="S75" s="285"/>
      <c r="T75" s="285"/>
      <c r="U75" s="285"/>
      <c r="V75" s="285"/>
      <c r="W75" s="285"/>
      <c r="X75" s="285"/>
      <c r="Y75" s="285"/>
      <c r="Z75" s="285"/>
      <c r="AA75" s="285"/>
      <c r="AB75" s="285"/>
      <c r="AC75" s="285"/>
      <c r="AD75" s="285"/>
      <c r="AE75" s="285"/>
      <c r="AF75" s="285"/>
      <c r="AG75" s="285"/>
      <c r="AH75" s="285"/>
      <c r="AI75" s="285"/>
      <c r="AJ75" s="285"/>
      <c r="AK75" s="285"/>
      <c r="AL75" s="285"/>
      <c r="AM75" s="285"/>
      <c r="AN75" s="285"/>
      <c r="AO75" s="285"/>
      <c r="AP75" s="285"/>
      <c r="AQ75" s="285"/>
      <c r="AR75" s="293"/>
    </row>
    <row r="76" spans="1:44" ht="18.75" customHeight="1">
      <c r="A76" s="246" t="s">
        <v>278</v>
      </c>
      <c r="B76" s="233" t="s">
        <v>436</v>
      </c>
      <c r="C76" s="233" t="s">
        <v>330</v>
      </c>
      <c r="D76" s="231" t="s">
        <v>41</v>
      </c>
      <c r="E76" s="225">
        <f>E79+E82</f>
        <v>433915.43579000002</v>
      </c>
      <c r="F76" s="225">
        <f>F78+F77</f>
        <v>2654.2746000000002</v>
      </c>
      <c r="G76" s="245">
        <f>F76/E76*100</f>
        <v>0.61170319861231603</v>
      </c>
      <c r="H76" s="225">
        <f>H79+H82</f>
        <v>0</v>
      </c>
      <c r="I76" s="225"/>
      <c r="J76" s="225"/>
      <c r="K76" s="225">
        <f>K79+K82</f>
        <v>0</v>
      </c>
      <c r="L76" s="225"/>
      <c r="M76" s="225"/>
      <c r="N76" s="225">
        <f>N79+N82</f>
        <v>0</v>
      </c>
      <c r="O76" s="225"/>
      <c r="P76" s="225"/>
      <c r="Q76" s="225">
        <f>Q79+Q82</f>
        <v>0</v>
      </c>
      <c r="R76" s="225"/>
      <c r="S76" s="225"/>
      <c r="T76" s="225">
        <f>T79+T82</f>
        <v>0</v>
      </c>
      <c r="U76" s="225"/>
      <c r="V76" s="225"/>
      <c r="W76" s="225">
        <f>W79+W82</f>
        <v>2654.2746000000002</v>
      </c>
      <c r="X76" s="225">
        <f>W76</f>
        <v>2654.2746000000002</v>
      </c>
      <c r="Y76" s="225">
        <f>X76/W76*100</f>
        <v>100</v>
      </c>
      <c r="Z76" s="225">
        <f>Z79+Z82</f>
        <v>0</v>
      </c>
      <c r="AA76" s="225"/>
      <c r="AB76" s="225"/>
      <c r="AC76" s="225">
        <f>AC79+AC82</f>
        <v>0</v>
      </c>
      <c r="AD76" s="225"/>
      <c r="AE76" s="225"/>
      <c r="AF76" s="225">
        <f>AF79+AF82</f>
        <v>0</v>
      </c>
      <c r="AG76" s="225"/>
      <c r="AH76" s="225"/>
      <c r="AI76" s="225">
        <f>AI79+AI82</f>
        <v>0</v>
      </c>
      <c r="AJ76" s="225"/>
      <c r="AK76" s="225"/>
      <c r="AL76" s="225">
        <f>AL79+AL82</f>
        <v>0</v>
      </c>
      <c r="AM76" s="225"/>
      <c r="AN76" s="225"/>
      <c r="AO76" s="225">
        <f>AO79+AO82</f>
        <v>443187.7904</v>
      </c>
      <c r="AP76" s="225"/>
      <c r="AQ76" s="225"/>
      <c r="AR76" s="294"/>
    </row>
    <row r="77" spans="1:44" ht="64.5" customHeight="1">
      <c r="A77" s="247"/>
      <c r="B77" s="233"/>
      <c r="C77" s="233"/>
      <c r="D77" s="254" t="s">
        <v>2</v>
      </c>
      <c r="E77" s="225">
        <f>E80+E83</f>
        <v>378094.5</v>
      </c>
      <c r="F77" s="225">
        <f>F80+F83</f>
        <v>0</v>
      </c>
      <c r="G77" s="225"/>
      <c r="H77" s="225">
        <f>H80+H83</f>
        <v>0</v>
      </c>
      <c r="I77" s="225"/>
      <c r="J77" s="225"/>
      <c r="K77" s="225">
        <f>K80+K83</f>
        <v>0</v>
      </c>
      <c r="L77" s="225"/>
      <c r="M77" s="225"/>
      <c r="N77" s="225">
        <f>N80+N83</f>
        <v>0</v>
      </c>
      <c r="O77" s="225"/>
      <c r="P77" s="225"/>
      <c r="Q77" s="225">
        <f>Q80+Q83</f>
        <v>0</v>
      </c>
      <c r="R77" s="225"/>
      <c r="S77" s="225"/>
      <c r="T77" s="225">
        <f>T80+T83</f>
        <v>0</v>
      </c>
      <c r="U77" s="225"/>
      <c r="V77" s="225"/>
      <c r="W77" s="225">
        <f>W80+W83</f>
        <v>0</v>
      </c>
      <c r="X77" s="225"/>
      <c r="Y77" s="225"/>
      <c r="Z77" s="225">
        <f>Z80+Z83</f>
        <v>0</v>
      </c>
      <c r="AA77" s="225"/>
      <c r="AB77" s="225"/>
      <c r="AC77" s="225">
        <f>AC80+AC83</f>
        <v>0</v>
      </c>
      <c r="AD77" s="299"/>
      <c r="AE77" s="225"/>
      <c r="AF77" s="225">
        <f>AF80+AF83</f>
        <v>0</v>
      </c>
      <c r="AG77" s="253"/>
      <c r="AH77" s="225"/>
      <c r="AI77" s="225">
        <f>AI80+AI83</f>
        <v>0</v>
      </c>
      <c r="AJ77" s="299"/>
      <c r="AK77" s="225"/>
      <c r="AL77" s="225">
        <f>AL80+AL83</f>
        <v>0</v>
      </c>
      <c r="AM77" s="225"/>
      <c r="AN77" s="225"/>
      <c r="AO77" s="225">
        <f>AO80+AO83</f>
        <v>388709.2</v>
      </c>
      <c r="AP77" s="225"/>
      <c r="AQ77" s="225"/>
      <c r="AR77" s="294"/>
    </row>
    <row r="78" spans="1:44" ht="21.75" customHeight="1">
      <c r="A78" s="248"/>
      <c r="B78" s="233"/>
      <c r="C78" s="233"/>
      <c r="D78" s="234" t="s">
        <v>43</v>
      </c>
      <c r="E78" s="225">
        <f>E81+E84</f>
        <v>55820.935789999996</v>
      </c>
      <c r="F78" s="225">
        <f>F81+F84</f>
        <v>2654.2746000000002</v>
      </c>
      <c r="G78" s="245">
        <f>F78/E78*100</f>
        <v>4.754980478982759</v>
      </c>
      <c r="H78" s="225">
        <f>H81+H84</f>
        <v>0</v>
      </c>
      <c r="I78" s="225"/>
      <c r="J78" s="225"/>
      <c r="K78" s="225">
        <f>K81+K84</f>
        <v>0</v>
      </c>
      <c r="L78" s="225"/>
      <c r="M78" s="225"/>
      <c r="N78" s="225">
        <f>N81+N84</f>
        <v>0</v>
      </c>
      <c r="O78" s="225"/>
      <c r="P78" s="225"/>
      <c r="Q78" s="225">
        <f>Q81+Q84</f>
        <v>0</v>
      </c>
      <c r="R78" s="225"/>
      <c r="S78" s="225"/>
      <c r="T78" s="225">
        <f>T81+T84</f>
        <v>0</v>
      </c>
      <c r="U78" s="225"/>
      <c r="V78" s="225"/>
      <c r="W78" s="225">
        <f>W81+W84</f>
        <v>2654.2746000000002</v>
      </c>
      <c r="X78" s="225">
        <f>W78</f>
        <v>2654.2746000000002</v>
      </c>
      <c r="Y78" s="225">
        <f>X78/W78*100</f>
        <v>100</v>
      </c>
      <c r="Z78" s="225">
        <f>Z81+Z84</f>
        <v>0</v>
      </c>
      <c r="AA78" s="225"/>
      <c r="AB78" s="225"/>
      <c r="AC78" s="225">
        <f>AC81+AC84</f>
        <v>0</v>
      </c>
      <c r="AD78" s="299"/>
      <c r="AE78" s="225"/>
      <c r="AF78" s="225">
        <f>AF81+AF84</f>
        <v>0</v>
      </c>
      <c r="AG78" s="253"/>
      <c r="AH78" s="225"/>
      <c r="AI78" s="225">
        <f>AI81+AI84</f>
        <v>0</v>
      </c>
      <c r="AJ78" s="299"/>
      <c r="AK78" s="225"/>
      <c r="AL78" s="225">
        <f>AL81+AL84</f>
        <v>0</v>
      </c>
      <c r="AM78" s="225"/>
      <c r="AN78" s="225"/>
      <c r="AO78" s="225">
        <f>AO81+AO84</f>
        <v>54478.590400000001</v>
      </c>
      <c r="AP78" s="225"/>
      <c r="AQ78" s="225"/>
      <c r="AR78" s="294"/>
    </row>
    <row r="79" spans="1:44" ht="18.75" customHeight="1">
      <c r="A79" s="223" t="s">
        <v>332</v>
      </c>
      <c r="B79" s="233" t="s">
        <v>331</v>
      </c>
      <c r="C79" s="233" t="s">
        <v>333</v>
      </c>
      <c r="D79" s="231" t="s">
        <v>41</v>
      </c>
      <c r="E79" s="225">
        <f>E80+E81</f>
        <v>433915.43579000002</v>
      </c>
      <c r="F79" s="225">
        <f>F80+F81</f>
        <v>2654.2746000000002</v>
      </c>
      <c r="G79" s="245">
        <f>F79/E79*100</f>
        <v>0.61170319861231603</v>
      </c>
      <c r="H79" s="225"/>
      <c r="I79" s="225"/>
      <c r="J79" s="225"/>
      <c r="K79" s="225"/>
      <c r="L79" s="225"/>
      <c r="M79" s="225"/>
      <c r="N79" s="225"/>
      <c r="O79" s="225"/>
      <c r="P79" s="225"/>
      <c r="Q79" s="225"/>
      <c r="R79" s="225"/>
      <c r="S79" s="225"/>
      <c r="T79" s="225"/>
      <c r="U79" s="225"/>
      <c r="V79" s="225"/>
      <c r="W79" s="225">
        <f>W81</f>
        <v>2654.2746000000002</v>
      </c>
      <c r="X79" s="225">
        <f>X81</f>
        <v>2654.2746000000002</v>
      </c>
      <c r="Y79" s="225">
        <f>X79/W79*100</f>
        <v>100</v>
      </c>
      <c r="Z79" s="225"/>
      <c r="AA79" s="225"/>
      <c r="AB79" s="225"/>
      <c r="AC79" s="225"/>
      <c r="AD79" s="225"/>
      <c r="AE79" s="225"/>
      <c r="AF79" s="225"/>
      <c r="AG79" s="225"/>
      <c r="AH79" s="225"/>
      <c r="AI79" s="225"/>
      <c r="AJ79" s="225"/>
      <c r="AK79" s="225"/>
      <c r="AL79" s="225"/>
      <c r="AM79" s="225"/>
      <c r="AN79" s="225"/>
      <c r="AO79" s="225">
        <f>AO80+AO81</f>
        <v>431261.16119000001</v>
      </c>
      <c r="AP79" s="225"/>
      <c r="AQ79" s="225"/>
      <c r="AR79" s="294"/>
    </row>
    <row r="80" spans="1:44" ht="64.5" customHeight="1">
      <c r="A80" s="223"/>
      <c r="B80" s="233"/>
      <c r="C80" s="233"/>
      <c r="D80" s="254" t="s">
        <v>2</v>
      </c>
      <c r="E80" s="300">
        <f>AO80</f>
        <v>378094.5</v>
      </c>
      <c r="F80" s="225"/>
      <c r="G80" s="225"/>
      <c r="H80" s="225"/>
      <c r="I80" s="225"/>
      <c r="J80" s="225"/>
      <c r="K80" s="225"/>
      <c r="L80" s="225"/>
      <c r="M80" s="225"/>
      <c r="N80" s="225"/>
      <c r="O80" s="225"/>
      <c r="P80" s="225"/>
      <c r="Q80" s="225"/>
      <c r="R80" s="225"/>
      <c r="S80" s="225"/>
      <c r="T80" s="225"/>
      <c r="U80" s="225"/>
      <c r="V80" s="225"/>
      <c r="W80" s="225"/>
      <c r="X80" s="225"/>
      <c r="Y80" s="225"/>
      <c r="Z80" s="225"/>
      <c r="AA80" s="225"/>
      <c r="AB80" s="225"/>
      <c r="AC80" s="299"/>
      <c r="AD80" s="299"/>
      <c r="AE80" s="225"/>
      <c r="AF80" s="301"/>
      <c r="AG80" s="253"/>
      <c r="AH80" s="225"/>
      <c r="AI80" s="299"/>
      <c r="AJ80" s="299"/>
      <c r="AK80" s="225"/>
      <c r="AL80" s="225"/>
      <c r="AM80" s="225"/>
      <c r="AN80" s="225"/>
      <c r="AO80" s="300">
        <f>79513.6+298580.9</f>
        <v>378094.5</v>
      </c>
      <c r="AP80" s="225"/>
      <c r="AQ80" s="225"/>
      <c r="AR80" s="294"/>
    </row>
    <row r="81" spans="1:44" ht="21.75" customHeight="1">
      <c r="A81" s="223"/>
      <c r="B81" s="233"/>
      <c r="C81" s="233"/>
      <c r="D81" s="234" t="s">
        <v>43</v>
      </c>
      <c r="E81" s="302">
        <f>F81+AO81</f>
        <v>55820.935789999996</v>
      </c>
      <c r="F81" s="225">
        <f>X81</f>
        <v>2654.2746000000002</v>
      </c>
      <c r="G81" s="245">
        <f>F81/E81*100</f>
        <v>4.754980478982759</v>
      </c>
      <c r="H81" s="225"/>
      <c r="I81" s="225"/>
      <c r="J81" s="225"/>
      <c r="K81" s="225"/>
      <c r="L81" s="225"/>
      <c r="M81" s="225"/>
      <c r="N81" s="225"/>
      <c r="O81" s="225"/>
      <c r="P81" s="225"/>
      <c r="Q81" s="225"/>
      <c r="R81" s="225"/>
      <c r="S81" s="225"/>
      <c r="T81" s="225"/>
      <c r="U81" s="225"/>
      <c r="V81" s="225"/>
      <c r="W81" s="225">
        <v>2654.2746000000002</v>
      </c>
      <c r="X81" s="225">
        <v>2654.2746000000002</v>
      </c>
      <c r="Y81" s="225">
        <f>X81/W81*100</f>
        <v>100</v>
      </c>
      <c r="Z81" s="225"/>
      <c r="AA81" s="225"/>
      <c r="AB81" s="225"/>
      <c r="AC81" s="299"/>
      <c r="AD81" s="299"/>
      <c r="AE81" s="225"/>
      <c r="AF81" s="301"/>
      <c r="AG81" s="253"/>
      <c r="AH81" s="225"/>
      <c r="AI81" s="299"/>
      <c r="AJ81" s="299"/>
      <c r="AK81" s="225"/>
      <c r="AL81" s="225"/>
      <c r="AM81" s="225"/>
      <c r="AN81" s="225"/>
      <c r="AO81" s="300">
        <v>53166.661189999999</v>
      </c>
      <c r="AP81" s="225"/>
      <c r="AQ81" s="225"/>
      <c r="AR81" s="294"/>
    </row>
    <row r="82" spans="1:44" ht="18.75" hidden="1" customHeight="1">
      <c r="A82" s="223" t="s">
        <v>341</v>
      </c>
      <c r="B82" s="233" t="s">
        <v>334</v>
      </c>
      <c r="C82" s="233" t="s">
        <v>272</v>
      </c>
      <c r="D82" s="231" t="s">
        <v>41</v>
      </c>
      <c r="E82" s="225">
        <f>E83+E84</f>
        <v>0</v>
      </c>
      <c r="F82" s="225"/>
      <c r="G82" s="225"/>
      <c r="H82" s="225"/>
      <c r="I82" s="225"/>
      <c r="J82" s="225"/>
      <c r="K82" s="225"/>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225">
        <f>AO83+AO84</f>
        <v>11926.629210000001</v>
      </c>
      <c r="AP82" s="225"/>
      <c r="AQ82" s="225"/>
      <c r="AR82" s="294"/>
    </row>
    <row r="83" spans="1:44" ht="64.5" hidden="1" customHeight="1">
      <c r="A83" s="223"/>
      <c r="B83" s="233"/>
      <c r="C83" s="233"/>
      <c r="D83" s="254" t="s">
        <v>2</v>
      </c>
      <c r="E83" s="300">
        <v>0</v>
      </c>
      <c r="F83" s="225"/>
      <c r="G83" s="225"/>
      <c r="H83" s="225"/>
      <c r="I83" s="225"/>
      <c r="J83" s="225"/>
      <c r="K83" s="225"/>
      <c r="L83" s="225"/>
      <c r="M83" s="225"/>
      <c r="N83" s="225"/>
      <c r="O83" s="225"/>
      <c r="P83" s="225"/>
      <c r="Q83" s="225"/>
      <c r="R83" s="225"/>
      <c r="S83" s="225"/>
      <c r="T83" s="225"/>
      <c r="U83" s="225"/>
      <c r="V83" s="225"/>
      <c r="W83" s="225"/>
      <c r="X83" s="225"/>
      <c r="Y83" s="225"/>
      <c r="Z83" s="225"/>
      <c r="AA83" s="225"/>
      <c r="AB83" s="225"/>
      <c r="AC83" s="299"/>
      <c r="AD83" s="299"/>
      <c r="AE83" s="225"/>
      <c r="AF83" s="301"/>
      <c r="AG83" s="253"/>
      <c r="AH83" s="225"/>
      <c r="AI83" s="299"/>
      <c r="AJ83" s="299"/>
      <c r="AK83" s="225"/>
      <c r="AL83" s="225"/>
      <c r="AM83" s="225"/>
      <c r="AN83" s="225"/>
      <c r="AO83" s="300">
        <f>15064.7-4450</f>
        <v>10614.7</v>
      </c>
      <c r="AP83" s="225"/>
      <c r="AQ83" s="225"/>
      <c r="AR83" s="294"/>
    </row>
    <row r="84" spans="1:44" ht="21.75" hidden="1" customHeight="1">
      <c r="A84" s="223"/>
      <c r="B84" s="233"/>
      <c r="C84" s="233"/>
      <c r="D84" s="234" t="s">
        <v>43</v>
      </c>
      <c r="E84" s="300">
        <v>0</v>
      </c>
      <c r="F84" s="225"/>
      <c r="G84" s="225"/>
      <c r="H84" s="225"/>
      <c r="I84" s="225"/>
      <c r="J84" s="225"/>
      <c r="K84" s="225"/>
      <c r="L84" s="225"/>
      <c r="M84" s="225"/>
      <c r="N84" s="225"/>
      <c r="O84" s="225"/>
      <c r="P84" s="225"/>
      <c r="Q84" s="225"/>
      <c r="R84" s="225"/>
      <c r="S84" s="225"/>
      <c r="T84" s="225"/>
      <c r="U84" s="225"/>
      <c r="V84" s="225"/>
      <c r="W84" s="225"/>
      <c r="X84" s="225"/>
      <c r="Y84" s="225"/>
      <c r="Z84" s="225"/>
      <c r="AA84" s="225"/>
      <c r="AB84" s="225"/>
      <c r="AC84" s="299"/>
      <c r="AD84" s="299"/>
      <c r="AE84" s="225"/>
      <c r="AF84" s="301"/>
      <c r="AG84" s="253"/>
      <c r="AH84" s="225"/>
      <c r="AI84" s="299"/>
      <c r="AJ84" s="299"/>
      <c r="AK84" s="225"/>
      <c r="AL84" s="225"/>
      <c r="AM84" s="225"/>
      <c r="AN84" s="225"/>
      <c r="AO84" s="300">
        <f>1861.92921-550</f>
        <v>1311.92921</v>
      </c>
      <c r="AP84" s="225"/>
      <c r="AQ84" s="225"/>
      <c r="AR84" s="294"/>
    </row>
    <row r="85" spans="1:44" ht="18.75" customHeight="1">
      <c r="A85" s="223" t="s">
        <v>7</v>
      </c>
      <c r="B85" s="233" t="s">
        <v>437</v>
      </c>
      <c r="C85" s="233" t="s">
        <v>336</v>
      </c>
      <c r="D85" s="231" t="s">
        <v>41</v>
      </c>
      <c r="E85" s="225">
        <f>E86</f>
        <v>14594.248</v>
      </c>
      <c r="F85" s="225">
        <f>O85</f>
        <v>5218.3890000000001</v>
      </c>
      <c r="G85" s="225">
        <f>F85/E85*100</f>
        <v>35.756477483457864</v>
      </c>
      <c r="H85" s="225"/>
      <c r="I85" s="225"/>
      <c r="J85" s="225"/>
      <c r="K85" s="225"/>
      <c r="L85" s="225"/>
      <c r="M85" s="225"/>
      <c r="N85" s="225">
        <f>N86</f>
        <v>5218.3890000000001</v>
      </c>
      <c r="O85" s="225">
        <f>O86</f>
        <v>5218.3890000000001</v>
      </c>
      <c r="P85" s="225">
        <f>O85/N85*100</f>
        <v>100</v>
      </c>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5"/>
      <c r="AN85" s="225"/>
      <c r="AO85" s="225">
        <f>AO86</f>
        <v>8793.8590000000004</v>
      </c>
      <c r="AP85" s="225"/>
      <c r="AQ85" s="225"/>
      <c r="AR85" s="294"/>
    </row>
    <row r="86" spans="1:44" ht="64.5" customHeight="1">
      <c r="A86" s="223"/>
      <c r="B86" s="233"/>
      <c r="C86" s="233"/>
      <c r="D86" s="254" t="s">
        <v>2</v>
      </c>
      <c r="E86" s="225">
        <f>E88+E90+E92</f>
        <v>14594.248</v>
      </c>
      <c r="F86" s="225">
        <f>F88+F90+F92</f>
        <v>5800.3890000000001</v>
      </c>
      <c r="G86" s="225">
        <f t="shared" ref="G86:G88" si="17">F86/E86*100</f>
        <v>39.744349965822153</v>
      </c>
      <c r="H86" s="225">
        <f t="shared" ref="H86:I86" si="18">H88+H90+H92</f>
        <v>0</v>
      </c>
      <c r="I86" s="225">
        <f t="shared" si="18"/>
        <v>0</v>
      </c>
      <c r="J86" s="225"/>
      <c r="K86" s="225">
        <f>K88+K90+K92</f>
        <v>0</v>
      </c>
      <c r="L86" s="225"/>
      <c r="M86" s="225"/>
      <c r="N86" s="225">
        <f>N88</f>
        <v>5218.3890000000001</v>
      </c>
      <c r="O86" s="225">
        <f>O88</f>
        <v>5218.3890000000001</v>
      </c>
      <c r="P86" s="225">
        <f t="shared" ref="P86:P88" si="19">O86/N86*100</f>
        <v>100</v>
      </c>
      <c r="Q86" s="225">
        <f>Q88+Q90+Q92</f>
        <v>0</v>
      </c>
      <c r="R86" s="225"/>
      <c r="S86" s="225"/>
      <c r="T86" s="225">
        <f>T88+T90+T92</f>
        <v>0</v>
      </c>
      <c r="U86" s="225"/>
      <c r="V86" s="225"/>
      <c r="W86" s="225">
        <f>W88+W90+W92</f>
        <v>0</v>
      </c>
      <c r="X86" s="225"/>
      <c r="Y86" s="225"/>
      <c r="Z86" s="225">
        <f>Z88+Z90+Z92</f>
        <v>582</v>
      </c>
      <c r="AA86" s="225">
        <f>AA88+AA90+AA92</f>
        <v>582</v>
      </c>
      <c r="AB86" s="225">
        <f>AB88+AB90+AB92</f>
        <v>2</v>
      </c>
      <c r="AC86" s="225">
        <f>AC88+AC90+AC92</f>
        <v>0</v>
      </c>
      <c r="AD86" s="299"/>
      <c r="AE86" s="225"/>
      <c r="AF86" s="225">
        <f>AF88+AF90+AF92</f>
        <v>0</v>
      </c>
      <c r="AG86" s="253"/>
      <c r="AH86" s="225"/>
      <c r="AI86" s="225">
        <f>AI88+AI90+AI92</f>
        <v>0</v>
      </c>
      <c r="AJ86" s="299"/>
      <c r="AK86" s="225"/>
      <c r="AL86" s="225">
        <f>AL88+AL90+AL92</f>
        <v>0</v>
      </c>
      <c r="AM86" s="225"/>
      <c r="AN86" s="225"/>
      <c r="AO86" s="225">
        <f>AO88+AO90+AO92</f>
        <v>8793.8590000000004</v>
      </c>
      <c r="AP86" s="225"/>
      <c r="AQ86" s="225"/>
      <c r="AR86" s="294"/>
    </row>
    <row r="87" spans="1:44" ht="18.75" customHeight="1">
      <c r="A87" s="223" t="s">
        <v>339</v>
      </c>
      <c r="B87" s="233" t="s">
        <v>335</v>
      </c>
      <c r="C87" s="233" t="s">
        <v>336</v>
      </c>
      <c r="D87" s="231" t="s">
        <v>41</v>
      </c>
      <c r="E87" s="225">
        <f>E88</f>
        <v>13915.704</v>
      </c>
      <c r="F87" s="225">
        <f>F88</f>
        <v>5218.3890000000001</v>
      </c>
      <c r="G87" s="225">
        <f t="shared" si="17"/>
        <v>37.5</v>
      </c>
      <c r="H87" s="225"/>
      <c r="I87" s="225"/>
      <c r="J87" s="225"/>
      <c r="K87" s="225"/>
      <c r="L87" s="225"/>
      <c r="M87" s="225"/>
      <c r="N87" s="225">
        <f>N88</f>
        <v>5218.3890000000001</v>
      </c>
      <c r="O87" s="225">
        <f>O88</f>
        <v>5218.3890000000001</v>
      </c>
      <c r="P87" s="225">
        <f t="shared" si="19"/>
        <v>100</v>
      </c>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225">
        <f>AO88</f>
        <v>8697.3149999999987</v>
      </c>
      <c r="AP87" s="225"/>
      <c r="AQ87" s="225"/>
      <c r="AR87" s="294"/>
    </row>
    <row r="88" spans="1:44" ht="64.5" customHeight="1">
      <c r="A88" s="223"/>
      <c r="B88" s="233"/>
      <c r="C88" s="233"/>
      <c r="D88" s="254" t="s">
        <v>2</v>
      </c>
      <c r="E88" s="300">
        <v>13915.704</v>
      </c>
      <c r="F88" s="225">
        <f>O88</f>
        <v>5218.3890000000001</v>
      </c>
      <c r="G88" s="225">
        <f t="shared" si="17"/>
        <v>37.5</v>
      </c>
      <c r="H88" s="225"/>
      <c r="I88" s="225"/>
      <c r="J88" s="225"/>
      <c r="K88" s="225"/>
      <c r="L88" s="225"/>
      <c r="M88" s="225"/>
      <c r="N88" s="225">
        <v>5218.3890000000001</v>
      </c>
      <c r="O88" s="225">
        <f>N88</f>
        <v>5218.3890000000001</v>
      </c>
      <c r="P88" s="225">
        <f t="shared" si="19"/>
        <v>100</v>
      </c>
      <c r="Q88" s="225"/>
      <c r="R88" s="225"/>
      <c r="S88" s="225"/>
      <c r="T88" s="225"/>
      <c r="U88" s="225"/>
      <c r="V88" s="225"/>
      <c r="W88" s="225"/>
      <c r="X88" s="225"/>
      <c r="Y88" s="225"/>
      <c r="Z88" s="225"/>
      <c r="AA88" s="225"/>
      <c r="AB88" s="225"/>
      <c r="AC88" s="299"/>
      <c r="AD88" s="299"/>
      <c r="AE88" s="225"/>
      <c r="AF88" s="301"/>
      <c r="AG88" s="253"/>
      <c r="AH88" s="225"/>
      <c r="AI88" s="299"/>
      <c r="AJ88" s="299"/>
      <c r="AK88" s="225"/>
      <c r="AL88" s="225"/>
      <c r="AM88" s="225"/>
      <c r="AN88" s="225"/>
      <c r="AO88" s="300">
        <f>E88-F88</f>
        <v>8697.3149999999987</v>
      </c>
      <c r="AP88" s="225"/>
      <c r="AQ88" s="225"/>
      <c r="AR88" s="294"/>
    </row>
    <row r="89" spans="1:44" ht="18.75" customHeight="1">
      <c r="A89" s="223" t="s">
        <v>449</v>
      </c>
      <c r="B89" s="233" t="s">
        <v>451</v>
      </c>
      <c r="C89" s="233" t="s">
        <v>336</v>
      </c>
      <c r="D89" s="231" t="s">
        <v>41</v>
      </c>
      <c r="E89" s="225">
        <f>E90</f>
        <v>393.32600000000002</v>
      </c>
      <c r="F89" s="225">
        <f>F90</f>
        <v>332</v>
      </c>
      <c r="G89" s="225">
        <f t="shared" ref="G89:G90" si="20">F89/E89*100</f>
        <v>84.408353376079887</v>
      </c>
      <c r="H89" s="225"/>
      <c r="I89" s="225"/>
      <c r="J89" s="225"/>
      <c r="K89" s="225"/>
      <c r="L89" s="225"/>
      <c r="M89" s="225"/>
      <c r="N89" s="225">
        <f>N90</f>
        <v>0</v>
      </c>
      <c r="O89" s="225">
        <f>O90</f>
        <v>0</v>
      </c>
      <c r="P89" s="225"/>
      <c r="Q89" s="225"/>
      <c r="R89" s="225"/>
      <c r="S89" s="225"/>
      <c r="T89" s="225"/>
      <c r="U89" s="225"/>
      <c r="V89" s="225"/>
      <c r="W89" s="225"/>
      <c r="X89" s="225"/>
      <c r="Y89" s="225"/>
      <c r="Z89" s="225">
        <f>Z90</f>
        <v>332</v>
      </c>
      <c r="AA89" s="225">
        <f>AA90</f>
        <v>332</v>
      </c>
      <c r="AB89" s="225">
        <f>AA89/Z89</f>
        <v>1</v>
      </c>
      <c r="AC89" s="225"/>
      <c r="AD89" s="225"/>
      <c r="AE89" s="225"/>
      <c r="AF89" s="225"/>
      <c r="AG89" s="225"/>
      <c r="AH89" s="225"/>
      <c r="AI89" s="225"/>
      <c r="AJ89" s="225"/>
      <c r="AK89" s="225"/>
      <c r="AL89" s="225"/>
      <c r="AM89" s="225"/>
      <c r="AN89" s="225"/>
      <c r="AO89" s="225">
        <f>AO90</f>
        <v>61.326000000000022</v>
      </c>
      <c r="AP89" s="225"/>
      <c r="AQ89" s="225"/>
      <c r="AR89" s="294"/>
    </row>
    <row r="90" spans="1:44" ht="64.5" customHeight="1">
      <c r="A90" s="223"/>
      <c r="B90" s="233"/>
      <c r="C90" s="233"/>
      <c r="D90" s="254" t="s">
        <v>2</v>
      </c>
      <c r="E90" s="300">
        <v>393.32600000000002</v>
      </c>
      <c r="F90" s="225">
        <f>AA90</f>
        <v>332</v>
      </c>
      <c r="G90" s="225">
        <f t="shared" si="20"/>
        <v>84.408353376079887</v>
      </c>
      <c r="H90" s="225"/>
      <c r="I90" s="225"/>
      <c r="J90" s="225"/>
      <c r="K90" s="225"/>
      <c r="L90" s="225"/>
      <c r="M90" s="225"/>
      <c r="N90" s="225"/>
      <c r="O90" s="225">
        <f>N90</f>
        <v>0</v>
      </c>
      <c r="P90" s="225"/>
      <c r="Q90" s="225"/>
      <c r="R90" s="225"/>
      <c r="S90" s="225"/>
      <c r="T90" s="225"/>
      <c r="U90" s="225"/>
      <c r="V90" s="225"/>
      <c r="W90" s="225"/>
      <c r="X90" s="225"/>
      <c r="Y90" s="225"/>
      <c r="Z90" s="225">
        <v>332</v>
      </c>
      <c r="AA90" s="225">
        <v>332</v>
      </c>
      <c r="AB90" s="225">
        <f>AA90/Z90</f>
        <v>1</v>
      </c>
      <c r="AC90" s="299"/>
      <c r="AD90" s="299"/>
      <c r="AE90" s="225"/>
      <c r="AF90" s="301"/>
      <c r="AG90" s="253"/>
      <c r="AH90" s="225"/>
      <c r="AI90" s="299"/>
      <c r="AJ90" s="299"/>
      <c r="AK90" s="225"/>
      <c r="AL90" s="225"/>
      <c r="AM90" s="225"/>
      <c r="AN90" s="225"/>
      <c r="AO90" s="300">
        <f>E90-F90</f>
        <v>61.326000000000022</v>
      </c>
      <c r="AP90" s="225"/>
      <c r="AQ90" s="225"/>
      <c r="AR90" s="294"/>
    </row>
    <row r="91" spans="1:44" ht="18.75" customHeight="1">
      <c r="A91" s="223" t="s">
        <v>450</v>
      </c>
      <c r="B91" s="233" t="s">
        <v>452</v>
      </c>
      <c r="C91" s="233" t="s">
        <v>336</v>
      </c>
      <c r="D91" s="231" t="s">
        <v>41</v>
      </c>
      <c r="E91" s="225">
        <f>E92</f>
        <v>285.21800000000002</v>
      </c>
      <c r="F91" s="225">
        <f>F92</f>
        <v>250</v>
      </c>
      <c r="G91" s="225">
        <f t="shared" ref="G91:G92" si="21">F91/E91*100</f>
        <v>87.652251961657385</v>
      </c>
      <c r="H91" s="225"/>
      <c r="I91" s="225"/>
      <c r="J91" s="225"/>
      <c r="K91" s="225"/>
      <c r="L91" s="225"/>
      <c r="M91" s="225"/>
      <c r="N91" s="225">
        <f>N92</f>
        <v>0</v>
      </c>
      <c r="O91" s="225">
        <f>O92</f>
        <v>0</v>
      </c>
      <c r="P91" s="225"/>
      <c r="Q91" s="225"/>
      <c r="R91" s="225"/>
      <c r="S91" s="225"/>
      <c r="T91" s="225"/>
      <c r="U91" s="225"/>
      <c r="V91" s="225"/>
      <c r="W91" s="225"/>
      <c r="X91" s="225"/>
      <c r="Y91" s="225"/>
      <c r="Z91" s="225">
        <f>Z92</f>
        <v>250</v>
      </c>
      <c r="AA91" s="225">
        <f>AA92</f>
        <v>250</v>
      </c>
      <c r="AB91" s="225">
        <f>AB92</f>
        <v>1</v>
      </c>
      <c r="AC91" s="225"/>
      <c r="AD91" s="225"/>
      <c r="AE91" s="225"/>
      <c r="AF91" s="225"/>
      <c r="AG91" s="225"/>
      <c r="AH91" s="225"/>
      <c r="AI91" s="225"/>
      <c r="AJ91" s="225"/>
      <c r="AK91" s="225"/>
      <c r="AL91" s="225"/>
      <c r="AM91" s="225"/>
      <c r="AN91" s="225"/>
      <c r="AO91" s="225">
        <f>AO92</f>
        <v>35.218000000000018</v>
      </c>
      <c r="AP91" s="225"/>
      <c r="AQ91" s="225"/>
      <c r="AR91" s="294"/>
    </row>
    <row r="92" spans="1:44" ht="64.5" customHeight="1">
      <c r="A92" s="223"/>
      <c r="B92" s="233"/>
      <c r="C92" s="233"/>
      <c r="D92" s="254" t="s">
        <v>2</v>
      </c>
      <c r="E92" s="300">
        <v>285.21800000000002</v>
      </c>
      <c r="F92" s="225">
        <f>AA92</f>
        <v>250</v>
      </c>
      <c r="G92" s="225">
        <f t="shared" si="21"/>
        <v>87.652251961657385</v>
      </c>
      <c r="H92" s="225"/>
      <c r="I92" s="225"/>
      <c r="J92" s="225"/>
      <c r="K92" s="225"/>
      <c r="L92" s="225"/>
      <c r="M92" s="225"/>
      <c r="N92" s="225"/>
      <c r="O92" s="225">
        <f>N92</f>
        <v>0</v>
      </c>
      <c r="P92" s="225"/>
      <c r="Q92" s="225"/>
      <c r="R92" s="225"/>
      <c r="S92" s="225"/>
      <c r="T92" s="225"/>
      <c r="U92" s="225"/>
      <c r="V92" s="225"/>
      <c r="W92" s="225"/>
      <c r="X92" s="225"/>
      <c r="Y92" s="225"/>
      <c r="Z92" s="225">
        <v>250</v>
      </c>
      <c r="AA92" s="225">
        <v>250</v>
      </c>
      <c r="AB92" s="225">
        <f>AA92/Z92</f>
        <v>1</v>
      </c>
      <c r="AC92" s="299"/>
      <c r="AD92" s="299"/>
      <c r="AE92" s="225"/>
      <c r="AF92" s="301"/>
      <c r="AG92" s="253"/>
      <c r="AH92" s="225"/>
      <c r="AI92" s="299"/>
      <c r="AJ92" s="299"/>
      <c r="AK92" s="225"/>
      <c r="AL92" s="225"/>
      <c r="AM92" s="225"/>
      <c r="AN92" s="225"/>
      <c r="AO92" s="300">
        <f>E92-F92</f>
        <v>35.218000000000018</v>
      </c>
      <c r="AP92" s="225"/>
      <c r="AQ92" s="225"/>
      <c r="AR92" s="294"/>
    </row>
    <row r="93" spans="1:44" ht="60" customHeight="1">
      <c r="A93" s="223" t="s">
        <v>8</v>
      </c>
      <c r="B93" s="233" t="s">
        <v>438</v>
      </c>
      <c r="C93" s="233" t="s">
        <v>337</v>
      </c>
      <c r="D93" s="231" t="s">
        <v>41</v>
      </c>
      <c r="E93" s="225">
        <f>E96</f>
        <v>75165.710030000002</v>
      </c>
      <c r="F93" s="225">
        <f>F94+F95</f>
        <v>865.66759999999999</v>
      </c>
      <c r="G93" s="225">
        <f>F93/E93*100</f>
        <v>1.1516788701317346</v>
      </c>
      <c r="H93" s="225"/>
      <c r="I93" s="225"/>
      <c r="J93" s="225"/>
      <c r="K93" s="225">
        <f>K94+K95</f>
        <v>288.55560000000003</v>
      </c>
      <c r="L93" s="225">
        <f>L94+L95</f>
        <v>288.55560000000003</v>
      </c>
      <c r="M93" s="225">
        <f t="shared" ref="M93" si="22">L93/K93*100</f>
        <v>100</v>
      </c>
      <c r="N93" s="225"/>
      <c r="O93" s="225"/>
      <c r="P93" s="225"/>
      <c r="Q93" s="225">
        <f>Q96</f>
        <v>577.11199999999997</v>
      </c>
      <c r="R93" s="225">
        <f>R96</f>
        <v>577.11199999999997</v>
      </c>
      <c r="S93" s="225">
        <f>R93/Q93*100</f>
        <v>100</v>
      </c>
      <c r="T93" s="225"/>
      <c r="U93" s="225"/>
      <c r="V93" s="225"/>
      <c r="W93" s="225"/>
      <c r="X93" s="225"/>
      <c r="Y93" s="225"/>
      <c r="Z93" s="225">
        <f>Z96</f>
        <v>0</v>
      </c>
      <c r="AA93" s="225"/>
      <c r="AB93" s="225"/>
      <c r="AC93" s="225">
        <f>AC96</f>
        <v>3000</v>
      </c>
      <c r="AD93" s="225"/>
      <c r="AE93" s="225"/>
      <c r="AF93" s="225">
        <f>AF96</f>
        <v>30000</v>
      </c>
      <c r="AG93" s="225"/>
      <c r="AH93" s="225"/>
      <c r="AI93" s="225">
        <f>AI96</f>
        <v>30000</v>
      </c>
      <c r="AJ93" s="225"/>
      <c r="AK93" s="225"/>
      <c r="AL93" s="225">
        <f>AL96</f>
        <v>9166.7000000000007</v>
      </c>
      <c r="AM93" s="225"/>
      <c r="AN93" s="225"/>
      <c r="AO93" s="225">
        <f>AO96</f>
        <v>2133.3674299999975</v>
      </c>
      <c r="AP93" s="225"/>
      <c r="AQ93" s="225"/>
      <c r="AR93" s="294"/>
    </row>
    <row r="94" spans="1:44" ht="28.8" customHeight="1">
      <c r="A94" s="223"/>
      <c r="B94" s="233"/>
      <c r="C94" s="233"/>
      <c r="D94" s="254" t="s">
        <v>2</v>
      </c>
      <c r="E94" s="225">
        <f>E97</f>
        <v>54125</v>
      </c>
      <c r="F94" s="225"/>
      <c r="G94" s="225"/>
      <c r="H94" s="225"/>
      <c r="I94" s="225"/>
      <c r="J94" s="225"/>
      <c r="K94" s="225"/>
      <c r="L94" s="225"/>
      <c r="M94" s="225"/>
      <c r="N94" s="225"/>
      <c r="O94" s="225"/>
      <c r="P94" s="225"/>
      <c r="Q94" s="225"/>
      <c r="R94" s="225"/>
      <c r="S94" s="225"/>
      <c r="T94" s="225"/>
      <c r="U94" s="225"/>
      <c r="V94" s="225"/>
      <c r="W94" s="225">
        <f>W97</f>
        <v>0</v>
      </c>
      <c r="X94" s="225"/>
      <c r="Y94" s="225"/>
      <c r="Z94" s="225">
        <f>Z97</f>
        <v>0</v>
      </c>
      <c r="AA94" s="225"/>
      <c r="AB94" s="225"/>
      <c r="AC94" s="225">
        <f>AC97</f>
        <v>2250</v>
      </c>
      <c r="AD94" s="299"/>
      <c r="AE94" s="225"/>
      <c r="AF94" s="225">
        <f>AF97</f>
        <v>22500</v>
      </c>
      <c r="AG94" s="253"/>
      <c r="AH94" s="225"/>
      <c r="AI94" s="225">
        <f>AI97</f>
        <v>22500</v>
      </c>
      <c r="AJ94" s="299"/>
      <c r="AK94" s="225"/>
      <c r="AL94" s="225">
        <f>AL97</f>
        <v>6875.0249999999996</v>
      </c>
      <c r="AM94" s="225"/>
      <c r="AN94" s="225"/>
      <c r="AO94" s="225">
        <f>AO97</f>
        <v>0</v>
      </c>
      <c r="AP94" s="225"/>
      <c r="AQ94" s="225"/>
      <c r="AR94" s="294"/>
    </row>
    <row r="95" spans="1:44" ht="24" customHeight="1">
      <c r="A95" s="223"/>
      <c r="B95" s="233"/>
      <c r="C95" s="233"/>
      <c r="D95" s="234" t="s">
        <v>43</v>
      </c>
      <c r="E95" s="225">
        <f>E98</f>
        <v>21040.710029999998</v>
      </c>
      <c r="F95" s="225">
        <f>L95+Q95</f>
        <v>865.66759999999999</v>
      </c>
      <c r="G95" s="245">
        <f>F95/E95</f>
        <v>4.1142508915608111E-2</v>
      </c>
      <c r="H95" s="225"/>
      <c r="I95" s="225"/>
      <c r="J95" s="225"/>
      <c r="K95" s="225">
        <v>288.55560000000003</v>
      </c>
      <c r="L95" s="225">
        <f>K95</f>
        <v>288.55560000000003</v>
      </c>
      <c r="M95" s="225">
        <f>L95/K95*100</f>
        <v>100</v>
      </c>
      <c r="N95" s="225"/>
      <c r="O95" s="225"/>
      <c r="P95" s="225"/>
      <c r="Q95" s="225">
        <f>Q98</f>
        <v>577.11199999999997</v>
      </c>
      <c r="R95" s="225">
        <f>R98</f>
        <v>577.11199999999997</v>
      </c>
      <c r="S95" s="225">
        <f>R95/Q95*100</f>
        <v>100</v>
      </c>
      <c r="T95" s="225"/>
      <c r="U95" s="225"/>
      <c r="V95" s="225"/>
      <c r="W95" s="225">
        <f>W98</f>
        <v>0</v>
      </c>
      <c r="X95" s="225"/>
      <c r="Y95" s="225"/>
      <c r="Z95" s="225">
        <f>Z98</f>
        <v>0</v>
      </c>
      <c r="AA95" s="225"/>
      <c r="AB95" s="225"/>
      <c r="AC95" s="225">
        <f>AC98</f>
        <v>750</v>
      </c>
      <c r="AD95" s="299"/>
      <c r="AE95" s="225"/>
      <c r="AF95" s="225">
        <f>AF98</f>
        <v>7500</v>
      </c>
      <c r="AG95" s="253"/>
      <c r="AH95" s="225"/>
      <c r="AI95" s="225">
        <f>AI98</f>
        <v>7500</v>
      </c>
      <c r="AJ95" s="299"/>
      <c r="AK95" s="225"/>
      <c r="AL95" s="225">
        <f>AL98</f>
        <v>2291.6750000000002</v>
      </c>
      <c r="AM95" s="225"/>
      <c r="AN95" s="225"/>
      <c r="AO95" s="225">
        <f>AO98</f>
        <v>2133.3674299999975</v>
      </c>
      <c r="AP95" s="225"/>
      <c r="AQ95" s="225"/>
      <c r="AR95" s="294"/>
    </row>
    <row r="96" spans="1:44" ht="18.75" customHeight="1">
      <c r="A96" s="223" t="s">
        <v>340</v>
      </c>
      <c r="B96" s="233" t="s">
        <v>338</v>
      </c>
      <c r="C96" s="233" t="s">
        <v>337</v>
      </c>
      <c r="D96" s="231" t="s">
        <v>41</v>
      </c>
      <c r="E96" s="225">
        <f>E97+E98</f>
        <v>75165.710030000002</v>
      </c>
      <c r="F96" s="225">
        <f>F97+F98</f>
        <v>865.66759999999999</v>
      </c>
      <c r="G96" s="245">
        <f>F96/E96</f>
        <v>1.1516788701317346E-2</v>
      </c>
      <c r="H96" s="225"/>
      <c r="I96" s="225"/>
      <c r="J96" s="225"/>
      <c r="K96" s="225">
        <f>K97+K98</f>
        <v>288.55560000000003</v>
      </c>
      <c r="L96" s="225">
        <f>L97+L98</f>
        <v>288.55560000000003</v>
      </c>
      <c r="M96" s="225">
        <f>L96/K96*100</f>
        <v>100</v>
      </c>
      <c r="N96" s="225"/>
      <c r="O96" s="225"/>
      <c r="P96" s="225"/>
      <c r="Q96" s="225">
        <f>Q98</f>
        <v>577.11199999999997</v>
      </c>
      <c r="R96" s="225">
        <f>R98</f>
        <v>577.11199999999997</v>
      </c>
      <c r="S96" s="225">
        <f>R96/Q96*100</f>
        <v>100</v>
      </c>
      <c r="T96" s="225"/>
      <c r="U96" s="225"/>
      <c r="V96" s="225"/>
      <c r="W96" s="303">
        <f>W97+W98</f>
        <v>0</v>
      </c>
      <c r="X96" s="303"/>
      <c r="Y96" s="303"/>
      <c r="Z96" s="303">
        <f>Z97+Z98</f>
        <v>0</v>
      </c>
      <c r="AA96" s="303"/>
      <c r="AB96" s="303"/>
      <c r="AC96" s="303">
        <f>AC97+AC98</f>
        <v>3000</v>
      </c>
      <c r="AD96" s="225"/>
      <c r="AE96" s="225"/>
      <c r="AF96" s="225">
        <f>AF97+AF98</f>
        <v>30000</v>
      </c>
      <c r="AG96" s="225"/>
      <c r="AH96" s="225"/>
      <c r="AI96" s="303">
        <f>AI97+AI98</f>
        <v>30000</v>
      </c>
      <c r="AJ96" s="225"/>
      <c r="AK96" s="225"/>
      <c r="AL96" s="303">
        <f>AL97+AL98</f>
        <v>9166.7000000000007</v>
      </c>
      <c r="AM96" s="225"/>
      <c r="AN96" s="225"/>
      <c r="AO96" s="225">
        <f>AO98</f>
        <v>2133.3674299999975</v>
      </c>
      <c r="AP96" s="225"/>
      <c r="AQ96" s="225"/>
      <c r="AR96" s="294"/>
    </row>
    <row r="97" spans="1:44" ht="33.6" customHeight="1">
      <c r="A97" s="223"/>
      <c r="B97" s="233"/>
      <c r="C97" s="233"/>
      <c r="D97" s="254" t="s">
        <v>2</v>
      </c>
      <c r="E97" s="300">
        <v>54125</v>
      </c>
      <c r="F97" s="225"/>
      <c r="G97" s="225"/>
      <c r="H97" s="225"/>
      <c r="I97" s="225"/>
      <c r="J97" s="225"/>
      <c r="K97" s="225"/>
      <c r="L97" s="225"/>
      <c r="M97" s="225"/>
      <c r="N97" s="225"/>
      <c r="O97" s="225"/>
      <c r="P97" s="225"/>
      <c r="Q97" s="225"/>
      <c r="R97" s="225"/>
      <c r="S97" s="225"/>
      <c r="T97" s="225"/>
      <c r="U97" s="225"/>
      <c r="V97" s="225"/>
      <c r="W97" s="225"/>
      <c r="X97" s="225"/>
      <c r="Y97" s="225"/>
      <c r="Z97" s="225"/>
      <c r="AA97" s="225"/>
      <c r="AB97" s="225"/>
      <c r="AC97" s="225">
        <v>2250</v>
      </c>
      <c r="AD97" s="299"/>
      <c r="AE97" s="225"/>
      <c r="AF97" s="301">
        <v>22500</v>
      </c>
      <c r="AG97" s="253"/>
      <c r="AH97" s="225"/>
      <c r="AI97" s="301">
        <v>22500</v>
      </c>
      <c r="AJ97" s="299"/>
      <c r="AK97" s="225"/>
      <c r="AL97" s="225">
        <v>6875.0249999999996</v>
      </c>
      <c r="AM97" s="225"/>
      <c r="AN97" s="225"/>
      <c r="AO97" s="300"/>
      <c r="AP97" s="225"/>
      <c r="AQ97" s="225"/>
      <c r="AR97" s="294"/>
    </row>
    <row r="98" spans="1:44" ht="45" customHeight="1">
      <c r="A98" s="223"/>
      <c r="B98" s="233"/>
      <c r="C98" s="233"/>
      <c r="D98" s="234" t="s">
        <v>43</v>
      </c>
      <c r="E98" s="300">
        <f>18041.67+2885.56+113.45753+0.0225</f>
        <v>21040.710029999998</v>
      </c>
      <c r="F98" s="225">
        <f>L98+R98</f>
        <v>865.66759999999999</v>
      </c>
      <c r="G98" s="245">
        <f>F98/E98</f>
        <v>4.1142508915608111E-2</v>
      </c>
      <c r="H98" s="225"/>
      <c r="I98" s="225"/>
      <c r="J98" s="225"/>
      <c r="K98" s="225">
        <v>288.55560000000003</v>
      </c>
      <c r="L98" s="225">
        <f>K98</f>
        <v>288.55560000000003</v>
      </c>
      <c r="M98" s="225">
        <f>L98/K98*100</f>
        <v>100</v>
      </c>
      <c r="N98" s="225"/>
      <c r="O98" s="225"/>
      <c r="P98" s="225"/>
      <c r="Q98" s="225">
        <v>577.11199999999997</v>
      </c>
      <c r="R98" s="225">
        <v>577.11199999999997</v>
      </c>
      <c r="S98" s="225">
        <f>R98/Q98*100</f>
        <v>100</v>
      </c>
      <c r="T98" s="225"/>
      <c r="U98" s="225"/>
      <c r="V98" s="225"/>
      <c r="W98" s="225"/>
      <c r="X98" s="225"/>
      <c r="Y98" s="225"/>
      <c r="Z98" s="225"/>
      <c r="AA98" s="225"/>
      <c r="AB98" s="225"/>
      <c r="AC98" s="225">
        <v>750</v>
      </c>
      <c r="AD98" s="299"/>
      <c r="AE98" s="225"/>
      <c r="AF98" s="301">
        <v>7500</v>
      </c>
      <c r="AG98" s="253"/>
      <c r="AH98" s="225"/>
      <c r="AI98" s="301">
        <v>7500</v>
      </c>
      <c r="AJ98" s="299"/>
      <c r="AK98" s="225"/>
      <c r="AL98" s="225">
        <v>2291.6750000000002</v>
      </c>
      <c r="AM98" s="225"/>
      <c r="AN98" s="225"/>
      <c r="AO98" s="300">
        <f>E98-L98-R98-AC98-AF98-AI98-AL98</f>
        <v>2133.3674299999975</v>
      </c>
      <c r="AP98" s="225"/>
      <c r="AQ98" s="225"/>
      <c r="AR98" s="294"/>
    </row>
    <row r="99" spans="1:44" ht="18.75" customHeight="1">
      <c r="A99" s="235" t="s">
        <v>342</v>
      </c>
      <c r="B99" s="236"/>
      <c r="C99" s="237"/>
      <c r="D99" s="231" t="s">
        <v>41</v>
      </c>
      <c r="E99" s="225">
        <f>E76+E85+E93</f>
        <v>523675.39382000006</v>
      </c>
      <c r="F99" s="225">
        <f>F76+F85+F93</f>
        <v>8738.3312000000005</v>
      </c>
      <c r="G99" s="245">
        <f>F99/E99</f>
        <v>1.6686541516219448E-2</v>
      </c>
      <c r="H99" s="225">
        <f t="shared" ref="H99:AQ99" si="23">H76+H85+H93</f>
        <v>0</v>
      </c>
      <c r="I99" s="225">
        <f t="shared" si="23"/>
        <v>0</v>
      </c>
      <c r="J99" s="225">
        <f t="shared" si="23"/>
        <v>0</v>
      </c>
      <c r="K99" s="225">
        <f t="shared" si="23"/>
        <v>288.55560000000003</v>
      </c>
      <c r="L99" s="225">
        <f t="shared" si="23"/>
        <v>288.55560000000003</v>
      </c>
      <c r="M99" s="225">
        <f t="shared" si="23"/>
        <v>100</v>
      </c>
      <c r="N99" s="225">
        <f t="shared" si="23"/>
        <v>5218.3890000000001</v>
      </c>
      <c r="O99" s="225">
        <f t="shared" si="23"/>
        <v>5218.3890000000001</v>
      </c>
      <c r="P99" s="225">
        <f t="shared" si="23"/>
        <v>100</v>
      </c>
      <c r="Q99" s="225">
        <f t="shared" si="23"/>
        <v>577.11199999999997</v>
      </c>
      <c r="R99" s="225">
        <f t="shared" si="23"/>
        <v>577.11199999999997</v>
      </c>
      <c r="S99" s="225">
        <f t="shared" si="23"/>
        <v>100</v>
      </c>
      <c r="T99" s="225">
        <f t="shared" si="23"/>
        <v>0</v>
      </c>
      <c r="U99" s="225">
        <f t="shared" si="23"/>
        <v>0</v>
      </c>
      <c r="V99" s="225">
        <f t="shared" si="23"/>
        <v>0</v>
      </c>
      <c r="W99" s="225">
        <f t="shared" si="23"/>
        <v>2654.2746000000002</v>
      </c>
      <c r="X99" s="225">
        <f t="shared" si="23"/>
        <v>2654.2746000000002</v>
      </c>
      <c r="Y99" s="225">
        <f t="shared" si="23"/>
        <v>100</v>
      </c>
      <c r="Z99" s="225">
        <f>Z100</f>
        <v>582</v>
      </c>
      <c r="AA99" s="225">
        <f>AA100</f>
        <v>582</v>
      </c>
      <c r="AB99" s="225">
        <f>AA99/Z99</f>
        <v>1</v>
      </c>
      <c r="AC99" s="225">
        <f t="shared" si="23"/>
        <v>3000</v>
      </c>
      <c r="AD99" s="225">
        <f t="shared" si="23"/>
        <v>0</v>
      </c>
      <c r="AE99" s="225">
        <f t="shared" si="23"/>
        <v>0</v>
      </c>
      <c r="AF99" s="225">
        <f t="shared" si="23"/>
        <v>30000</v>
      </c>
      <c r="AG99" s="225">
        <f t="shared" si="23"/>
        <v>0</v>
      </c>
      <c r="AH99" s="225">
        <f t="shared" si="23"/>
        <v>0</v>
      </c>
      <c r="AI99" s="225">
        <f t="shared" si="23"/>
        <v>30000</v>
      </c>
      <c r="AJ99" s="225">
        <f t="shared" si="23"/>
        <v>0</v>
      </c>
      <c r="AK99" s="225">
        <f t="shared" si="23"/>
        <v>0</v>
      </c>
      <c r="AL99" s="225">
        <f t="shared" si="23"/>
        <v>9166.7000000000007</v>
      </c>
      <c r="AM99" s="225">
        <f t="shared" si="23"/>
        <v>0</v>
      </c>
      <c r="AN99" s="225">
        <f t="shared" si="23"/>
        <v>0</v>
      </c>
      <c r="AO99" s="225">
        <f t="shared" si="23"/>
        <v>454115.01682999998</v>
      </c>
      <c r="AP99" s="225">
        <f t="shared" si="23"/>
        <v>0</v>
      </c>
      <c r="AQ99" s="225">
        <f t="shared" si="23"/>
        <v>0</v>
      </c>
      <c r="AR99" s="294"/>
    </row>
    <row r="100" spans="1:44" ht="64.5" customHeight="1">
      <c r="A100" s="238"/>
      <c r="B100" s="239"/>
      <c r="C100" s="240"/>
      <c r="D100" s="254" t="s">
        <v>2</v>
      </c>
      <c r="E100" s="225">
        <f>E77+E86+E94</f>
        <v>446813.74800000002</v>
      </c>
      <c r="F100" s="225">
        <f>O100+Z100</f>
        <v>5800.3890000000001</v>
      </c>
      <c r="G100" s="245">
        <f>F100/E100</f>
        <v>1.2981670832563548E-2</v>
      </c>
      <c r="H100" s="225"/>
      <c r="I100" s="225"/>
      <c r="J100" s="225"/>
      <c r="K100" s="225"/>
      <c r="L100" s="225"/>
      <c r="M100" s="225"/>
      <c r="N100" s="225">
        <f>N77+N86+N94</f>
        <v>5218.3890000000001</v>
      </c>
      <c r="O100" s="225">
        <f>O77+O86+O94</f>
        <v>5218.3890000000001</v>
      </c>
      <c r="P100" s="225">
        <f>P77+P86+P94</f>
        <v>100</v>
      </c>
      <c r="Q100" s="225"/>
      <c r="R100" s="225"/>
      <c r="S100" s="225"/>
      <c r="T100" s="225"/>
      <c r="U100" s="225"/>
      <c r="V100" s="225"/>
      <c r="W100" s="225">
        <f>W77+W86+W94</f>
        <v>0</v>
      </c>
      <c r="X100" s="225"/>
      <c r="Y100" s="225"/>
      <c r="Z100" s="225">
        <f>Z77+Z86+Z94</f>
        <v>582</v>
      </c>
      <c r="AA100" s="225">
        <f>Z100</f>
        <v>582</v>
      </c>
      <c r="AB100" s="225">
        <f>AA100/Z100</f>
        <v>1</v>
      </c>
      <c r="AC100" s="225">
        <f>AC77+AC86+AC94</f>
        <v>2250</v>
      </c>
      <c r="AD100" s="299"/>
      <c r="AE100" s="225"/>
      <c r="AF100" s="225">
        <f>AF77+AF86+AF94</f>
        <v>22500</v>
      </c>
      <c r="AG100" s="253"/>
      <c r="AH100" s="225"/>
      <c r="AI100" s="225">
        <f>AI77+AI86+AI94</f>
        <v>22500</v>
      </c>
      <c r="AJ100" s="299"/>
      <c r="AK100" s="225"/>
      <c r="AL100" s="225">
        <f>AL77+AL86+AL94</f>
        <v>6875.0249999999996</v>
      </c>
      <c r="AM100" s="225"/>
      <c r="AN100" s="225"/>
      <c r="AO100" s="225">
        <f>AO77+AO86+AO94</f>
        <v>397503.05900000001</v>
      </c>
      <c r="AP100" s="225"/>
      <c r="AQ100" s="225"/>
      <c r="AR100" s="294"/>
    </row>
    <row r="101" spans="1:44" ht="21" customHeight="1">
      <c r="A101" s="249"/>
      <c r="B101" s="250"/>
      <c r="C101" s="251"/>
      <c r="D101" s="234" t="s">
        <v>43</v>
      </c>
      <c r="E101" s="225">
        <f>E78+E95</f>
        <v>76861.645819999991</v>
      </c>
      <c r="F101" s="225">
        <f t="shared" ref="F101:AP101" si="24">F78+F95</f>
        <v>3519.9422000000004</v>
      </c>
      <c r="G101" s="245">
        <f>F101/E101</f>
        <v>4.579582134167734E-2</v>
      </c>
      <c r="H101" s="225">
        <f t="shared" si="24"/>
        <v>0</v>
      </c>
      <c r="I101" s="225">
        <f t="shared" si="24"/>
        <v>0</v>
      </c>
      <c r="J101" s="225">
        <f t="shared" si="24"/>
        <v>0</v>
      </c>
      <c r="K101" s="225">
        <f t="shared" si="24"/>
        <v>288.55560000000003</v>
      </c>
      <c r="L101" s="225">
        <f t="shared" si="24"/>
        <v>288.55560000000003</v>
      </c>
      <c r="M101" s="225">
        <f t="shared" si="24"/>
        <v>100</v>
      </c>
      <c r="N101" s="225">
        <f t="shared" si="24"/>
        <v>0</v>
      </c>
      <c r="O101" s="225">
        <f t="shared" si="24"/>
        <v>0</v>
      </c>
      <c r="P101" s="225">
        <f t="shared" si="24"/>
        <v>0</v>
      </c>
      <c r="Q101" s="225">
        <f t="shared" si="24"/>
        <v>577.11199999999997</v>
      </c>
      <c r="R101" s="225">
        <f t="shared" si="24"/>
        <v>577.11199999999997</v>
      </c>
      <c r="S101" s="225">
        <f t="shared" si="24"/>
        <v>100</v>
      </c>
      <c r="T101" s="225">
        <f t="shared" si="24"/>
        <v>0</v>
      </c>
      <c r="U101" s="225">
        <f t="shared" si="24"/>
        <v>0</v>
      </c>
      <c r="V101" s="225">
        <f t="shared" si="24"/>
        <v>0</v>
      </c>
      <c r="W101" s="225">
        <f>W78+W95</f>
        <v>2654.2746000000002</v>
      </c>
      <c r="X101" s="225">
        <f t="shared" si="24"/>
        <v>2654.2746000000002</v>
      </c>
      <c r="Y101" s="225">
        <f t="shared" si="24"/>
        <v>100</v>
      </c>
      <c r="Z101" s="225">
        <f t="shared" si="24"/>
        <v>0</v>
      </c>
      <c r="AA101" s="225">
        <f t="shared" si="24"/>
        <v>0</v>
      </c>
      <c r="AB101" s="225">
        <f t="shared" si="24"/>
        <v>0</v>
      </c>
      <c r="AC101" s="225">
        <f t="shared" si="24"/>
        <v>750</v>
      </c>
      <c r="AD101" s="225">
        <f t="shared" si="24"/>
        <v>0</v>
      </c>
      <c r="AE101" s="225">
        <f t="shared" si="24"/>
        <v>0</v>
      </c>
      <c r="AF101" s="225">
        <f t="shared" si="24"/>
        <v>7500</v>
      </c>
      <c r="AG101" s="225">
        <f t="shared" si="24"/>
        <v>0</v>
      </c>
      <c r="AH101" s="225">
        <f t="shared" si="24"/>
        <v>0</v>
      </c>
      <c r="AI101" s="225">
        <f t="shared" si="24"/>
        <v>7500</v>
      </c>
      <c r="AJ101" s="225">
        <f t="shared" si="24"/>
        <v>0</v>
      </c>
      <c r="AK101" s="225">
        <f t="shared" si="24"/>
        <v>0</v>
      </c>
      <c r="AL101" s="225">
        <f t="shared" si="24"/>
        <v>2291.6750000000002</v>
      </c>
      <c r="AM101" s="225">
        <f t="shared" si="24"/>
        <v>0</v>
      </c>
      <c r="AN101" s="225">
        <f t="shared" si="24"/>
        <v>0</v>
      </c>
      <c r="AO101" s="225">
        <f t="shared" si="24"/>
        <v>56611.957829999999</v>
      </c>
      <c r="AP101" s="225">
        <f t="shared" si="24"/>
        <v>0</v>
      </c>
      <c r="AQ101" s="225"/>
      <c r="AR101" s="294"/>
    </row>
    <row r="102" spans="1:44" ht="18.600000000000001" hidden="1" customHeight="1">
      <c r="A102" s="241" t="s">
        <v>378</v>
      </c>
      <c r="B102" s="242"/>
      <c r="C102" s="242"/>
      <c r="D102" s="231" t="s">
        <v>41</v>
      </c>
      <c r="E102" s="225">
        <f>E103+E104</f>
        <v>387922.02</v>
      </c>
      <c r="F102" s="225">
        <f t="shared" ref="F102:AQ102" si="25">F103+F104</f>
        <v>0</v>
      </c>
      <c r="G102" s="225">
        <f t="shared" si="25"/>
        <v>0</v>
      </c>
      <c r="H102" s="225">
        <f t="shared" si="25"/>
        <v>0</v>
      </c>
      <c r="I102" s="225">
        <f t="shared" si="25"/>
        <v>0</v>
      </c>
      <c r="J102" s="225">
        <f t="shared" si="25"/>
        <v>0</v>
      </c>
      <c r="K102" s="225">
        <f t="shared" si="25"/>
        <v>0</v>
      </c>
      <c r="L102" s="225">
        <f t="shared" si="25"/>
        <v>0</v>
      </c>
      <c r="M102" s="225">
        <f t="shared" si="25"/>
        <v>0</v>
      </c>
      <c r="N102" s="225">
        <f t="shared" si="25"/>
        <v>0</v>
      </c>
      <c r="O102" s="225">
        <f t="shared" si="25"/>
        <v>0</v>
      </c>
      <c r="P102" s="225">
        <f t="shared" si="25"/>
        <v>0</v>
      </c>
      <c r="Q102" s="225">
        <f t="shared" si="25"/>
        <v>0</v>
      </c>
      <c r="R102" s="225">
        <f t="shared" si="25"/>
        <v>0</v>
      </c>
      <c r="S102" s="225">
        <f t="shared" si="25"/>
        <v>0</v>
      </c>
      <c r="T102" s="225">
        <f t="shared" si="25"/>
        <v>0</v>
      </c>
      <c r="U102" s="225">
        <f t="shared" si="25"/>
        <v>0</v>
      </c>
      <c r="V102" s="225">
        <f t="shared" si="25"/>
        <v>0</v>
      </c>
      <c r="W102" s="225">
        <f t="shared" si="25"/>
        <v>0</v>
      </c>
      <c r="X102" s="225">
        <f t="shared" si="25"/>
        <v>0</v>
      </c>
      <c r="Y102" s="225">
        <f t="shared" si="25"/>
        <v>0</v>
      </c>
      <c r="Z102" s="225">
        <f t="shared" si="25"/>
        <v>0</v>
      </c>
      <c r="AA102" s="225">
        <f t="shared" si="25"/>
        <v>0</v>
      </c>
      <c r="AB102" s="225">
        <f t="shared" si="25"/>
        <v>0</v>
      </c>
      <c r="AC102" s="225">
        <f t="shared" si="25"/>
        <v>0</v>
      </c>
      <c r="AD102" s="225">
        <f t="shared" si="25"/>
        <v>0</v>
      </c>
      <c r="AE102" s="225">
        <f t="shared" si="25"/>
        <v>0</v>
      </c>
      <c r="AF102" s="225">
        <f t="shared" si="25"/>
        <v>0</v>
      </c>
      <c r="AG102" s="225">
        <f t="shared" si="25"/>
        <v>0</v>
      </c>
      <c r="AH102" s="225">
        <f t="shared" si="25"/>
        <v>0</v>
      </c>
      <c r="AI102" s="225">
        <f t="shared" si="25"/>
        <v>0</v>
      </c>
      <c r="AJ102" s="225">
        <f t="shared" si="25"/>
        <v>0</v>
      </c>
      <c r="AK102" s="225">
        <f t="shared" si="25"/>
        <v>0</v>
      </c>
      <c r="AL102" s="225">
        <f t="shared" si="25"/>
        <v>0</v>
      </c>
      <c r="AM102" s="225">
        <f t="shared" si="25"/>
        <v>0</v>
      </c>
      <c r="AN102" s="225">
        <f t="shared" si="25"/>
        <v>0</v>
      </c>
      <c r="AO102" s="225">
        <f t="shared" si="25"/>
        <v>387922.02</v>
      </c>
      <c r="AP102" s="225">
        <f t="shared" si="25"/>
        <v>0</v>
      </c>
      <c r="AQ102" s="225">
        <f t="shared" si="25"/>
        <v>0</v>
      </c>
      <c r="AR102" s="294"/>
    </row>
    <row r="103" spans="1:44" ht="64.2" hidden="1" customHeight="1">
      <c r="A103" s="241"/>
      <c r="B103" s="242"/>
      <c r="C103" s="242"/>
      <c r="D103" s="254" t="s">
        <v>2</v>
      </c>
      <c r="E103" s="225">
        <f>E80</f>
        <v>378094.5</v>
      </c>
      <c r="F103" s="225">
        <f t="shared" ref="F103:AQ103" si="26">F80</f>
        <v>0</v>
      </c>
      <c r="G103" s="225">
        <f t="shared" si="26"/>
        <v>0</v>
      </c>
      <c r="H103" s="225">
        <f t="shared" si="26"/>
        <v>0</v>
      </c>
      <c r="I103" s="225">
        <f t="shared" si="26"/>
        <v>0</v>
      </c>
      <c r="J103" s="225">
        <f t="shared" si="26"/>
        <v>0</v>
      </c>
      <c r="K103" s="225">
        <f t="shared" si="26"/>
        <v>0</v>
      </c>
      <c r="L103" s="225">
        <f t="shared" si="26"/>
        <v>0</v>
      </c>
      <c r="M103" s="225">
        <f t="shared" si="26"/>
        <v>0</v>
      </c>
      <c r="N103" s="225">
        <f t="shared" si="26"/>
        <v>0</v>
      </c>
      <c r="O103" s="225">
        <f t="shared" si="26"/>
        <v>0</v>
      </c>
      <c r="P103" s="225">
        <f t="shared" si="26"/>
        <v>0</v>
      </c>
      <c r="Q103" s="225">
        <f t="shared" si="26"/>
        <v>0</v>
      </c>
      <c r="R103" s="225">
        <f t="shared" si="26"/>
        <v>0</v>
      </c>
      <c r="S103" s="225">
        <f t="shared" si="26"/>
        <v>0</v>
      </c>
      <c r="T103" s="225">
        <f t="shared" si="26"/>
        <v>0</v>
      </c>
      <c r="U103" s="225">
        <f t="shared" si="26"/>
        <v>0</v>
      </c>
      <c r="V103" s="225">
        <f t="shared" si="26"/>
        <v>0</v>
      </c>
      <c r="W103" s="225">
        <f t="shared" si="26"/>
        <v>0</v>
      </c>
      <c r="X103" s="225">
        <f t="shared" si="26"/>
        <v>0</v>
      </c>
      <c r="Y103" s="225">
        <f t="shared" si="26"/>
        <v>0</v>
      </c>
      <c r="Z103" s="225">
        <f t="shared" si="26"/>
        <v>0</v>
      </c>
      <c r="AA103" s="225">
        <f t="shared" si="26"/>
        <v>0</v>
      </c>
      <c r="AB103" s="225">
        <f t="shared" si="26"/>
        <v>0</v>
      </c>
      <c r="AC103" s="225">
        <f t="shared" si="26"/>
        <v>0</v>
      </c>
      <c r="AD103" s="225">
        <f t="shared" si="26"/>
        <v>0</v>
      </c>
      <c r="AE103" s="225">
        <f t="shared" si="26"/>
        <v>0</v>
      </c>
      <c r="AF103" s="225">
        <f t="shared" si="26"/>
        <v>0</v>
      </c>
      <c r="AG103" s="225">
        <f t="shared" si="26"/>
        <v>0</v>
      </c>
      <c r="AH103" s="225">
        <f t="shared" si="26"/>
        <v>0</v>
      </c>
      <c r="AI103" s="225">
        <f t="shared" si="26"/>
        <v>0</v>
      </c>
      <c r="AJ103" s="225">
        <f t="shared" si="26"/>
        <v>0</v>
      </c>
      <c r="AK103" s="225">
        <f t="shared" si="26"/>
        <v>0</v>
      </c>
      <c r="AL103" s="225">
        <f t="shared" si="26"/>
        <v>0</v>
      </c>
      <c r="AM103" s="225">
        <f t="shared" si="26"/>
        <v>0</v>
      </c>
      <c r="AN103" s="225">
        <f t="shared" si="26"/>
        <v>0</v>
      </c>
      <c r="AO103" s="225">
        <f t="shared" si="26"/>
        <v>378094.5</v>
      </c>
      <c r="AP103" s="225">
        <f t="shared" si="26"/>
        <v>0</v>
      </c>
      <c r="AQ103" s="225">
        <f t="shared" si="26"/>
        <v>0</v>
      </c>
      <c r="AR103" s="294"/>
    </row>
    <row r="104" spans="1:44" ht="21.6" hidden="1" customHeight="1">
      <c r="A104" s="241"/>
      <c r="B104" s="242"/>
      <c r="C104" s="242"/>
      <c r="D104" s="234" t="s">
        <v>43</v>
      </c>
      <c r="E104" s="225">
        <v>9827.52</v>
      </c>
      <c r="F104" s="225"/>
      <c r="G104" s="225"/>
      <c r="H104" s="225"/>
      <c r="I104" s="225"/>
      <c r="J104" s="225"/>
      <c r="K104" s="225"/>
      <c r="L104" s="225"/>
      <c r="M104" s="225"/>
      <c r="N104" s="225"/>
      <c r="O104" s="225"/>
      <c r="P104" s="225"/>
      <c r="Q104" s="225"/>
      <c r="R104" s="225"/>
      <c r="S104" s="225"/>
      <c r="T104" s="225"/>
      <c r="U104" s="225"/>
      <c r="V104" s="225"/>
      <c r="W104" s="225"/>
      <c r="X104" s="225"/>
      <c r="Y104" s="225"/>
      <c r="Z104" s="225"/>
      <c r="AA104" s="225"/>
      <c r="AB104" s="225"/>
      <c r="AC104" s="225"/>
      <c r="AD104" s="225"/>
      <c r="AE104" s="225"/>
      <c r="AF104" s="225"/>
      <c r="AG104" s="225"/>
      <c r="AH104" s="225"/>
      <c r="AI104" s="225"/>
      <c r="AJ104" s="225"/>
      <c r="AK104" s="225"/>
      <c r="AL104" s="225"/>
      <c r="AM104" s="225"/>
      <c r="AN104" s="225"/>
      <c r="AO104" s="225">
        <f>E104</f>
        <v>9827.52</v>
      </c>
      <c r="AP104" s="225"/>
      <c r="AQ104" s="225"/>
      <c r="AR104" s="294"/>
    </row>
    <row r="105" spans="1:44" ht="32.25" customHeight="1">
      <c r="A105" s="285" t="s">
        <v>343</v>
      </c>
      <c r="B105" s="285"/>
      <c r="C105" s="285"/>
      <c r="D105" s="285"/>
      <c r="E105" s="285"/>
      <c r="F105" s="285"/>
      <c r="G105" s="285"/>
      <c r="H105" s="285"/>
      <c r="I105" s="285"/>
      <c r="J105" s="285"/>
      <c r="K105" s="285"/>
      <c r="L105" s="285"/>
      <c r="M105" s="285"/>
      <c r="N105" s="285"/>
      <c r="O105" s="285"/>
      <c r="P105" s="285"/>
      <c r="Q105" s="285"/>
      <c r="R105" s="285"/>
      <c r="S105" s="285"/>
      <c r="T105" s="285"/>
      <c r="U105" s="285"/>
      <c r="V105" s="285"/>
      <c r="W105" s="285"/>
      <c r="X105" s="285"/>
      <c r="Y105" s="285"/>
      <c r="Z105" s="285"/>
      <c r="AA105" s="285"/>
      <c r="AB105" s="285"/>
      <c r="AC105" s="285"/>
      <c r="AD105" s="285"/>
      <c r="AE105" s="285"/>
      <c r="AF105" s="285"/>
      <c r="AG105" s="285"/>
      <c r="AH105" s="285"/>
      <c r="AI105" s="285"/>
      <c r="AJ105" s="285"/>
      <c r="AK105" s="285"/>
      <c r="AL105" s="285"/>
      <c r="AM105" s="285"/>
      <c r="AN105" s="285"/>
      <c r="AO105" s="285"/>
      <c r="AP105" s="285"/>
      <c r="AQ105" s="285"/>
      <c r="AR105" s="293"/>
    </row>
    <row r="106" spans="1:44" ht="18.75" customHeight="1">
      <c r="A106" s="223" t="s">
        <v>16</v>
      </c>
      <c r="B106" s="233" t="s">
        <v>344</v>
      </c>
      <c r="C106" s="233" t="s">
        <v>274</v>
      </c>
      <c r="D106" s="231" t="s">
        <v>41</v>
      </c>
      <c r="E106" s="225">
        <f>E107+E108+E109</f>
        <v>3371.7892700000002</v>
      </c>
      <c r="F106" s="225">
        <f t="shared" ref="F106:F108" si="27">F112</f>
        <v>1554.3045</v>
      </c>
      <c r="G106" s="243">
        <f>F106/E106</f>
        <v>0.46097320310886447</v>
      </c>
      <c r="H106" s="225">
        <v>0</v>
      </c>
      <c r="I106" s="225">
        <v>0</v>
      </c>
      <c r="J106" s="225">
        <v>0</v>
      </c>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f>AO107+AO108+AO109</f>
        <v>1817.4847700000003</v>
      </c>
      <c r="AP106" s="225"/>
      <c r="AQ106" s="225"/>
      <c r="AR106" s="294"/>
    </row>
    <row r="107" spans="1:44">
      <c r="A107" s="223"/>
      <c r="B107" s="233"/>
      <c r="C107" s="233"/>
      <c r="D107" s="231" t="s">
        <v>37</v>
      </c>
      <c r="E107" s="225">
        <f>E113+E117</f>
        <v>1849.5260900000001</v>
      </c>
      <c r="F107" s="225">
        <f t="shared" si="27"/>
        <v>73.126090000000005</v>
      </c>
      <c r="G107" s="243">
        <f t="shared" ref="G107:G109" si="28">F107/E107</f>
        <v>3.9537744504052931E-2</v>
      </c>
      <c r="H107" s="225">
        <v>0</v>
      </c>
      <c r="I107" s="225">
        <v>0</v>
      </c>
      <c r="J107" s="225">
        <v>0</v>
      </c>
      <c r="K107" s="225"/>
      <c r="L107" s="225"/>
      <c r="M107" s="225"/>
      <c r="N107" s="225"/>
      <c r="O107" s="225"/>
      <c r="P107" s="225"/>
      <c r="Q107" s="225"/>
      <c r="R107" s="225"/>
      <c r="S107" s="225"/>
      <c r="T107" s="225"/>
      <c r="U107" s="225"/>
      <c r="V107" s="225"/>
      <c r="W107" s="225"/>
      <c r="X107" s="225"/>
      <c r="Y107" s="225"/>
      <c r="Z107" s="225"/>
      <c r="AA107" s="225"/>
      <c r="AB107" s="225"/>
      <c r="AC107" s="225"/>
      <c r="AD107" s="225"/>
      <c r="AE107" s="225"/>
      <c r="AF107" s="225"/>
      <c r="AG107" s="225"/>
      <c r="AH107" s="225"/>
      <c r="AI107" s="225"/>
      <c r="AJ107" s="225"/>
      <c r="AK107" s="225"/>
      <c r="AL107" s="300"/>
      <c r="AM107" s="225"/>
      <c r="AN107" s="225"/>
      <c r="AO107" s="225">
        <f>AO113+AO117</f>
        <v>1776.4</v>
      </c>
      <c r="AP107" s="225"/>
      <c r="AQ107" s="225"/>
      <c r="AR107" s="294"/>
    </row>
    <row r="108" spans="1:44" ht="33" customHeight="1">
      <c r="A108" s="223"/>
      <c r="B108" s="233"/>
      <c r="C108" s="233"/>
      <c r="D108" s="254" t="s">
        <v>2</v>
      </c>
      <c r="E108" s="225">
        <f>E111+E114</f>
        <v>1443.8631800000001</v>
      </c>
      <c r="F108" s="225">
        <f t="shared" si="27"/>
        <v>1403.46318</v>
      </c>
      <c r="G108" s="243">
        <f t="shared" si="28"/>
        <v>0.97201950949396732</v>
      </c>
      <c r="H108" s="225">
        <v>0</v>
      </c>
      <c r="I108" s="225">
        <v>0</v>
      </c>
      <c r="J108" s="225">
        <v>0</v>
      </c>
      <c r="K108" s="225"/>
      <c r="L108" s="225"/>
      <c r="M108" s="225"/>
      <c r="N108" s="225"/>
      <c r="O108" s="225"/>
      <c r="P108" s="225"/>
      <c r="Q108" s="225"/>
      <c r="R108" s="225"/>
      <c r="S108" s="225"/>
      <c r="T108" s="225"/>
      <c r="U108" s="225"/>
      <c r="V108" s="225"/>
      <c r="W108" s="225"/>
      <c r="X108" s="225"/>
      <c r="Y108" s="225"/>
      <c r="Z108" s="225"/>
      <c r="AA108" s="225"/>
      <c r="AB108" s="225"/>
      <c r="AC108" s="225"/>
      <c r="AD108" s="225"/>
      <c r="AE108" s="225"/>
      <c r="AF108" s="225"/>
      <c r="AG108" s="225"/>
      <c r="AH108" s="225"/>
      <c r="AI108" s="225"/>
      <c r="AJ108" s="225"/>
      <c r="AK108" s="225"/>
      <c r="AL108" s="225"/>
      <c r="AM108" s="225"/>
      <c r="AN108" s="225"/>
      <c r="AO108" s="225">
        <f>AO111+AO114</f>
        <v>40.4</v>
      </c>
      <c r="AP108" s="225"/>
      <c r="AQ108" s="225"/>
      <c r="AR108" s="294"/>
    </row>
    <row r="109" spans="1:44" ht="21.75" customHeight="1">
      <c r="A109" s="223"/>
      <c r="B109" s="233"/>
      <c r="C109" s="233"/>
      <c r="D109" s="234" t="s">
        <v>43</v>
      </c>
      <c r="E109" s="225">
        <f>E115</f>
        <v>78.400000000000006</v>
      </c>
      <c r="F109" s="225">
        <f>F115</f>
        <v>77.715230000000005</v>
      </c>
      <c r="G109" s="243">
        <f t="shared" si="28"/>
        <v>0.99126568877551025</v>
      </c>
      <c r="H109" s="225">
        <v>0</v>
      </c>
      <c r="I109" s="225">
        <v>0</v>
      </c>
      <c r="J109" s="225">
        <v>0</v>
      </c>
      <c r="K109" s="225"/>
      <c r="L109" s="225"/>
      <c r="M109" s="225"/>
      <c r="N109" s="225"/>
      <c r="O109" s="225"/>
      <c r="P109" s="225"/>
      <c r="Q109" s="225"/>
      <c r="R109" s="225"/>
      <c r="S109" s="225"/>
      <c r="T109" s="225"/>
      <c r="U109" s="225"/>
      <c r="V109" s="225"/>
      <c r="W109" s="225"/>
      <c r="X109" s="225"/>
      <c r="Y109" s="225"/>
      <c r="Z109" s="225"/>
      <c r="AA109" s="225"/>
      <c r="AB109" s="225"/>
      <c r="AC109" s="225"/>
      <c r="AD109" s="225"/>
      <c r="AE109" s="225"/>
      <c r="AF109" s="225"/>
      <c r="AG109" s="225"/>
      <c r="AH109" s="225"/>
      <c r="AI109" s="225"/>
      <c r="AJ109" s="225"/>
      <c r="AK109" s="225"/>
      <c r="AL109" s="225"/>
      <c r="AM109" s="225"/>
      <c r="AN109" s="225"/>
      <c r="AO109" s="225">
        <f>AO115</f>
        <v>0.68477000000000032</v>
      </c>
      <c r="AP109" s="225"/>
      <c r="AQ109" s="225"/>
      <c r="AR109" s="294"/>
    </row>
    <row r="110" spans="1:44" ht="18.75" customHeight="1">
      <c r="A110" s="223" t="s">
        <v>425</v>
      </c>
      <c r="B110" s="233" t="s">
        <v>281</v>
      </c>
      <c r="C110" s="233" t="s">
        <v>274</v>
      </c>
      <c r="D110" s="231" t="s">
        <v>41</v>
      </c>
      <c r="E110" s="225">
        <f>E111</f>
        <v>40.4</v>
      </c>
      <c r="F110" s="225"/>
      <c r="G110" s="225">
        <f t="shared" ref="G110:G117" si="29">F110/E110</f>
        <v>0</v>
      </c>
      <c r="H110" s="225">
        <v>0</v>
      </c>
      <c r="I110" s="225">
        <v>0</v>
      </c>
      <c r="J110" s="225">
        <v>0</v>
      </c>
      <c r="K110" s="225"/>
      <c r="L110" s="225"/>
      <c r="M110" s="225"/>
      <c r="N110" s="225"/>
      <c r="O110" s="225"/>
      <c r="P110" s="225"/>
      <c r="Q110" s="225"/>
      <c r="R110" s="225"/>
      <c r="S110" s="225"/>
      <c r="T110" s="225"/>
      <c r="U110" s="225"/>
      <c r="V110" s="225"/>
      <c r="W110" s="225"/>
      <c r="X110" s="225"/>
      <c r="Y110" s="225"/>
      <c r="Z110" s="225"/>
      <c r="AA110" s="225"/>
      <c r="AB110" s="225"/>
      <c r="AC110" s="225"/>
      <c r="AD110" s="225"/>
      <c r="AE110" s="225"/>
      <c r="AF110" s="225"/>
      <c r="AG110" s="225"/>
      <c r="AH110" s="225"/>
      <c r="AI110" s="225"/>
      <c r="AJ110" s="225"/>
      <c r="AK110" s="225"/>
      <c r="AL110" s="225"/>
      <c r="AM110" s="225"/>
      <c r="AN110" s="225"/>
      <c r="AO110" s="225">
        <f>AO111</f>
        <v>40.4</v>
      </c>
      <c r="AP110" s="225"/>
      <c r="AQ110" s="225"/>
      <c r="AR110" s="294"/>
    </row>
    <row r="111" spans="1:44" ht="64.5" customHeight="1">
      <c r="A111" s="223"/>
      <c r="B111" s="233"/>
      <c r="C111" s="233"/>
      <c r="D111" s="254" t="s">
        <v>2</v>
      </c>
      <c r="E111" s="300">
        <v>40.4</v>
      </c>
      <c r="F111" s="225"/>
      <c r="G111" s="225">
        <f t="shared" si="29"/>
        <v>0</v>
      </c>
      <c r="H111" s="225">
        <v>0</v>
      </c>
      <c r="I111" s="225">
        <v>0</v>
      </c>
      <c r="J111" s="225">
        <v>0</v>
      </c>
      <c r="K111" s="225"/>
      <c r="L111" s="225"/>
      <c r="M111" s="225"/>
      <c r="N111" s="225"/>
      <c r="O111" s="225"/>
      <c r="P111" s="225"/>
      <c r="Q111" s="225"/>
      <c r="R111" s="225"/>
      <c r="S111" s="225"/>
      <c r="T111" s="225"/>
      <c r="U111" s="225"/>
      <c r="V111" s="225"/>
      <c r="W111" s="225"/>
      <c r="X111" s="225"/>
      <c r="Y111" s="225"/>
      <c r="Z111" s="225"/>
      <c r="AA111" s="225"/>
      <c r="AB111" s="225"/>
      <c r="AC111" s="225"/>
      <c r="AD111" s="225"/>
      <c r="AE111" s="225"/>
      <c r="AF111" s="225"/>
      <c r="AG111" s="225"/>
      <c r="AH111" s="225"/>
      <c r="AI111" s="225"/>
      <c r="AJ111" s="225"/>
      <c r="AK111" s="225"/>
      <c r="AL111" s="225"/>
      <c r="AM111" s="225"/>
      <c r="AN111" s="225"/>
      <c r="AO111" s="300">
        <v>40.4</v>
      </c>
      <c r="AP111" s="225"/>
      <c r="AQ111" s="225"/>
      <c r="AR111" s="294"/>
    </row>
    <row r="112" spans="1:44" ht="18.75" customHeight="1">
      <c r="A112" s="223" t="s">
        <v>345</v>
      </c>
      <c r="B112" s="233" t="s">
        <v>280</v>
      </c>
      <c r="C112" s="233" t="s">
        <v>274</v>
      </c>
      <c r="D112" s="231" t="s">
        <v>41</v>
      </c>
      <c r="E112" s="225">
        <f>E113+E114+E115</f>
        <v>1554.98927</v>
      </c>
      <c r="F112" s="225">
        <f>X112</f>
        <v>1554.3045</v>
      </c>
      <c r="G112" s="243">
        <f t="shared" si="29"/>
        <v>0.99955963040182261</v>
      </c>
      <c r="H112" s="225">
        <v>0</v>
      </c>
      <c r="I112" s="225">
        <v>0</v>
      </c>
      <c r="J112" s="225">
        <v>0</v>
      </c>
      <c r="K112" s="225"/>
      <c r="L112" s="225"/>
      <c r="M112" s="225"/>
      <c r="N112" s="225"/>
      <c r="O112" s="225"/>
      <c r="P112" s="225"/>
      <c r="Q112" s="225"/>
      <c r="R112" s="225"/>
      <c r="S112" s="225"/>
      <c r="T112" s="225"/>
      <c r="U112" s="225"/>
      <c r="V112" s="225"/>
      <c r="W112" s="225">
        <f>W113+W114+W115</f>
        <v>1554.3045</v>
      </c>
      <c r="X112" s="225">
        <f>W112</f>
        <v>1554.3045</v>
      </c>
      <c r="Y112" s="243">
        <f t="shared" ref="Y112:Y113" si="30">W112/X112</f>
        <v>1</v>
      </c>
      <c r="Z112" s="225">
        <f>Z113+Z114+Z115</f>
        <v>0</v>
      </c>
      <c r="AA112" s="225">
        <f>AA113+AA114+AA115</f>
        <v>0</v>
      </c>
      <c r="AB112" s="225"/>
      <c r="AC112" s="225"/>
      <c r="AD112" s="225"/>
      <c r="AE112" s="225"/>
      <c r="AF112" s="225"/>
      <c r="AG112" s="225"/>
      <c r="AH112" s="225"/>
      <c r="AI112" s="225"/>
      <c r="AJ112" s="225"/>
      <c r="AK112" s="225"/>
      <c r="AL112" s="225"/>
      <c r="AM112" s="225"/>
      <c r="AN112" s="225"/>
      <c r="AO112" s="225">
        <f>AO113+AO114+AO115</f>
        <v>0.68477000000000032</v>
      </c>
      <c r="AP112" s="225"/>
      <c r="AQ112" s="225"/>
      <c r="AR112" s="294"/>
    </row>
    <row r="113" spans="1:44">
      <c r="A113" s="223"/>
      <c r="B113" s="233"/>
      <c r="C113" s="233"/>
      <c r="D113" s="231" t="s">
        <v>37</v>
      </c>
      <c r="E113" s="300">
        <v>73.126090000000005</v>
      </c>
      <c r="F113" s="225">
        <f>X113</f>
        <v>73.126090000000005</v>
      </c>
      <c r="G113" s="243">
        <f t="shared" si="29"/>
        <v>1</v>
      </c>
      <c r="H113" s="225">
        <v>0</v>
      </c>
      <c r="I113" s="225">
        <v>0</v>
      </c>
      <c r="J113" s="225">
        <v>0</v>
      </c>
      <c r="K113" s="225"/>
      <c r="L113" s="225"/>
      <c r="M113" s="225"/>
      <c r="N113" s="225"/>
      <c r="O113" s="225"/>
      <c r="P113" s="225"/>
      <c r="Q113" s="225"/>
      <c r="R113" s="225"/>
      <c r="S113" s="225"/>
      <c r="T113" s="225"/>
      <c r="U113" s="225"/>
      <c r="V113" s="225"/>
      <c r="W113" s="225">
        <v>73.126090000000005</v>
      </c>
      <c r="X113" s="225">
        <f>W113</f>
        <v>73.126090000000005</v>
      </c>
      <c r="Y113" s="243">
        <f t="shared" si="30"/>
        <v>1</v>
      </c>
      <c r="Z113" s="225">
        <v>0</v>
      </c>
      <c r="AA113" s="225">
        <f>Z113</f>
        <v>0</v>
      </c>
      <c r="AB113" s="225"/>
      <c r="AC113" s="225"/>
      <c r="AD113" s="225"/>
      <c r="AE113" s="225"/>
      <c r="AF113" s="225"/>
      <c r="AG113" s="225"/>
      <c r="AH113" s="225"/>
      <c r="AI113" s="225"/>
      <c r="AJ113" s="225"/>
      <c r="AK113" s="225"/>
      <c r="AL113" s="300"/>
      <c r="AM113" s="225"/>
      <c r="AN113" s="225"/>
      <c r="AO113" s="300"/>
      <c r="AP113" s="225"/>
      <c r="AQ113" s="225"/>
      <c r="AR113" s="294"/>
    </row>
    <row r="114" spans="1:44" ht="31.2" customHeight="1">
      <c r="A114" s="223"/>
      <c r="B114" s="233"/>
      <c r="C114" s="233"/>
      <c r="D114" s="254" t="s">
        <v>2</v>
      </c>
      <c r="E114" s="300">
        <v>1403.46318</v>
      </c>
      <c r="F114" s="225">
        <f>X114</f>
        <v>1403.46318</v>
      </c>
      <c r="G114" s="243">
        <f t="shared" si="29"/>
        <v>1</v>
      </c>
      <c r="H114" s="225">
        <v>0</v>
      </c>
      <c r="I114" s="225">
        <v>0</v>
      </c>
      <c r="J114" s="225">
        <v>0</v>
      </c>
      <c r="K114" s="225"/>
      <c r="L114" s="225"/>
      <c r="M114" s="225"/>
      <c r="N114" s="225"/>
      <c r="O114" s="225"/>
      <c r="P114" s="225"/>
      <c r="Q114" s="225"/>
      <c r="R114" s="225"/>
      <c r="S114" s="225"/>
      <c r="T114" s="225"/>
      <c r="U114" s="225"/>
      <c r="V114" s="225"/>
      <c r="W114" s="225">
        <v>1403.46318</v>
      </c>
      <c r="X114" s="225">
        <v>1403.46318</v>
      </c>
      <c r="Y114" s="243">
        <f>W114/X114</f>
        <v>1</v>
      </c>
      <c r="Z114" s="225">
        <v>0</v>
      </c>
      <c r="AA114" s="225">
        <f>Z114</f>
        <v>0</v>
      </c>
      <c r="AB114" s="225"/>
      <c r="AC114" s="225"/>
      <c r="AD114" s="225"/>
      <c r="AE114" s="225"/>
      <c r="AF114" s="225"/>
      <c r="AG114" s="225"/>
      <c r="AH114" s="225"/>
      <c r="AI114" s="225"/>
      <c r="AJ114" s="225"/>
      <c r="AK114" s="225"/>
      <c r="AL114" s="225"/>
      <c r="AM114" s="225"/>
      <c r="AN114" s="225"/>
      <c r="AO114" s="300"/>
      <c r="AP114" s="225"/>
      <c r="AQ114" s="225"/>
      <c r="AR114" s="294"/>
    </row>
    <row r="115" spans="1:44" ht="21.75" customHeight="1">
      <c r="A115" s="223"/>
      <c r="B115" s="233"/>
      <c r="C115" s="233"/>
      <c r="D115" s="234" t="s">
        <v>43</v>
      </c>
      <c r="E115" s="300">
        <v>78.400000000000006</v>
      </c>
      <c r="F115" s="225">
        <f>X115</f>
        <v>77.715230000000005</v>
      </c>
      <c r="G115" s="243">
        <f t="shared" si="29"/>
        <v>0.99126568877551025</v>
      </c>
      <c r="H115" s="225">
        <v>0</v>
      </c>
      <c r="I115" s="225">
        <v>0</v>
      </c>
      <c r="J115" s="225">
        <v>0</v>
      </c>
      <c r="K115" s="225"/>
      <c r="L115" s="225"/>
      <c r="M115" s="225"/>
      <c r="N115" s="225"/>
      <c r="O115" s="225"/>
      <c r="P115" s="225"/>
      <c r="Q115" s="225"/>
      <c r="R115" s="225"/>
      <c r="S115" s="225"/>
      <c r="T115" s="225"/>
      <c r="U115" s="225"/>
      <c r="V115" s="225"/>
      <c r="W115" s="225">
        <v>77.715230000000005</v>
      </c>
      <c r="X115" s="225">
        <f>W115</f>
        <v>77.715230000000005</v>
      </c>
      <c r="Y115" s="243">
        <f t="shared" ref="Y115" si="31">W115/X115</f>
        <v>1</v>
      </c>
      <c r="Z115" s="225">
        <v>0</v>
      </c>
      <c r="AA115" s="225">
        <f>Z115</f>
        <v>0</v>
      </c>
      <c r="AB115" s="225"/>
      <c r="AC115" s="225"/>
      <c r="AD115" s="225"/>
      <c r="AE115" s="225"/>
      <c r="AF115" s="225"/>
      <c r="AG115" s="225"/>
      <c r="AH115" s="225"/>
      <c r="AI115" s="225"/>
      <c r="AJ115" s="225"/>
      <c r="AK115" s="225"/>
      <c r="AL115" s="225"/>
      <c r="AM115" s="225"/>
      <c r="AN115" s="225"/>
      <c r="AO115" s="300">
        <f>E115-F115</f>
        <v>0.68477000000000032</v>
      </c>
      <c r="AP115" s="225"/>
      <c r="AQ115" s="225"/>
      <c r="AR115" s="294"/>
    </row>
    <row r="116" spans="1:44" ht="18.75" customHeight="1">
      <c r="A116" s="223" t="s">
        <v>426</v>
      </c>
      <c r="B116" s="233" t="s">
        <v>283</v>
      </c>
      <c r="C116" s="233" t="s">
        <v>274</v>
      </c>
      <c r="D116" s="231" t="s">
        <v>41</v>
      </c>
      <c r="E116" s="225">
        <f>E117</f>
        <v>1776.4</v>
      </c>
      <c r="F116" s="225"/>
      <c r="G116" s="225">
        <f t="shared" si="29"/>
        <v>0</v>
      </c>
      <c r="H116" s="225">
        <v>0</v>
      </c>
      <c r="I116" s="225">
        <v>0</v>
      </c>
      <c r="J116" s="225">
        <v>0</v>
      </c>
      <c r="K116" s="225"/>
      <c r="L116" s="225"/>
      <c r="M116" s="225"/>
      <c r="N116" s="225"/>
      <c r="O116" s="225"/>
      <c r="P116" s="225"/>
      <c r="Q116" s="225"/>
      <c r="R116" s="225"/>
      <c r="S116" s="225"/>
      <c r="T116" s="225"/>
      <c r="U116" s="225"/>
      <c r="V116" s="225"/>
      <c r="W116" s="225"/>
      <c r="X116" s="225"/>
      <c r="Y116" s="225"/>
      <c r="Z116" s="225"/>
      <c r="AA116" s="225"/>
      <c r="AB116" s="225"/>
      <c r="AC116" s="225"/>
      <c r="AD116" s="225"/>
      <c r="AE116" s="225"/>
      <c r="AF116" s="225"/>
      <c r="AG116" s="225"/>
      <c r="AH116" s="225"/>
      <c r="AI116" s="225"/>
      <c r="AJ116" s="225"/>
      <c r="AK116" s="225"/>
      <c r="AL116" s="225"/>
      <c r="AM116" s="225"/>
      <c r="AN116" s="225"/>
      <c r="AO116" s="225">
        <f>AO117</f>
        <v>1776.4</v>
      </c>
      <c r="AP116" s="225"/>
      <c r="AQ116" s="225"/>
      <c r="AR116" s="294"/>
    </row>
    <row r="117" spans="1:44" ht="69" customHeight="1">
      <c r="A117" s="223"/>
      <c r="B117" s="233"/>
      <c r="C117" s="233"/>
      <c r="D117" s="231" t="s">
        <v>37</v>
      </c>
      <c r="E117" s="225">
        <v>1776.4</v>
      </c>
      <c r="F117" s="225"/>
      <c r="G117" s="225">
        <f t="shared" si="29"/>
        <v>0</v>
      </c>
      <c r="H117" s="225">
        <v>0</v>
      </c>
      <c r="I117" s="225">
        <v>0</v>
      </c>
      <c r="J117" s="225">
        <v>0</v>
      </c>
      <c r="K117" s="225"/>
      <c r="L117" s="225"/>
      <c r="M117" s="225"/>
      <c r="N117" s="225"/>
      <c r="O117" s="225"/>
      <c r="P117" s="225"/>
      <c r="Q117" s="225"/>
      <c r="R117" s="225"/>
      <c r="S117" s="225"/>
      <c r="T117" s="225"/>
      <c r="U117" s="225"/>
      <c r="V117" s="225"/>
      <c r="W117" s="225"/>
      <c r="X117" s="225"/>
      <c r="Y117" s="225"/>
      <c r="Z117" s="225"/>
      <c r="AA117" s="225"/>
      <c r="AB117" s="225"/>
      <c r="AC117" s="225"/>
      <c r="AD117" s="225"/>
      <c r="AE117" s="225"/>
      <c r="AF117" s="225"/>
      <c r="AG117" s="225"/>
      <c r="AH117" s="225"/>
      <c r="AI117" s="225"/>
      <c r="AJ117" s="225"/>
      <c r="AK117" s="225"/>
      <c r="AL117" s="300"/>
      <c r="AM117" s="225"/>
      <c r="AN117" s="225"/>
      <c r="AO117" s="225">
        <v>1776.4</v>
      </c>
      <c r="AP117" s="225"/>
      <c r="AQ117" s="225"/>
      <c r="AR117" s="294"/>
    </row>
    <row r="118" spans="1:44" ht="18.75" customHeight="1">
      <c r="A118" s="223" t="s">
        <v>346</v>
      </c>
      <c r="B118" s="224"/>
      <c r="C118" s="224"/>
      <c r="D118" s="231" t="s">
        <v>41</v>
      </c>
      <c r="E118" s="225">
        <f>E106</f>
        <v>3371.7892700000002</v>
      </c>
      <c r="F118" s="225">
        <f>F106</f>
        <v>1554.3045</v>
      </c>
      <c r="G118" s="243">
        <f>F118/E118</f>
        <v>0.46097320310886447</v>
      </c>
      <c r="H118" s="225"/>
      <c r="I118" s="225"/>
      <c r="J118" s="225"/>
      <c r="K118" s="225"/>
      <c r="L118" s="225"/>
      <c r="M118" s="225"/>
      <c r="N118" s="225"/>
      <c r="O118" s="225"/>
      <c r="P118" s="225"/>
      <c r="Q118" s="225"/>
      <c r="R118" s="225"/>
      <c r="S118" s="225"/>
      <c r="T118" s="225"/>
      <c r="U118" s="225"/>
      <c r="V118" s="225"/>
      <c r="W118" s="225"/>
      <c r="X118" s="225"/>
      <c r="Y118" s="225"/>
      <c r="Z118" s="225"/>
      <c r="AA118" s="225"/>
      <c r="AB118" s="225"/>
      <c r="AC118" s="225"/>
      <c r="AD118" s="225"/>
      <c r="AE118" s="225"/>
      <c r="AF118" s="225"/>
      <c r="AG118" s="225"/>
      <c r="AH118" s="225"/>
      <c r="AI118" s="225"/>
      <c r="AJ118" s="225"/>
      <c r="AK118" s="225"/>
      <c r="AL118" s="225"/>
      <c r="AM118" s="225"/>
      <c r="AN118" s="225"/>
      <c r="AO118" s="225">
        <f>AO106</f>
        <v>1817.4847700000003</v>
      </c>
      <c r="AP118" s="225"/>
      <c r="AQ118" s="225"/>
      <c r="AR118" s="294"/>
    </row>
    <row r="119" spans="1:44">
      <c r="A119" s="223"/>
      <c r="B119" s="224"/>
      <c r="C119" s="224"/>
      <c r="D119" s="231" t="s">
        <v>37</v>
      </c>
      <c r="E119" s="225">
        <f>E107</f>
        <v>1849.5260900000001</v>
      </c>
      <c r="F119" s="225">
        <f t="shared" ref="F119:F121" si="32">F107</f>
        <v>73.126090000000005</v>
      </c>
      <c r="G119" s="243">
        <f>F119/E119</f>
        <v>3.9537744504052931E-2</v>
      </c>
      <c r="H119" s="225"/>
      <c r="I119" s="225"/>
      <c r="J119" s="225"/>
      <c r="K119" s="225"/>
      <c r="L119" s="225"/>
      <c r="M119" s="225"/>
      <c r="N119" s="225"/>
      <c r="O119" s="225"/>
      <c r="P119" s="225"/>
      <c r="Q119" s="225"/>
      <c r="R119" s="225"/>
      <c r="S119" s="225"/>
      <c r="T119" s="225"/>
      <c r="U119" s="225"/>
      <c r="V119" s="225"/>
      <c r="W119" s="225"/>
      <c r="X119" s="225"/>
      <c r="Y119" s="225"/>
      <c r="Z119" s="225"/>
      <c r="AA119" s="225"/>
      <c r="AB119" s="225"/>
      <c r="AC119" s="225"/>
      <c r="AD119" s="225"/>
      <c r="AE119" s="225"/>
      <c r="AF119" s="225"/>
      <c r="AG119" s="225"/>
      <c r="AH119" s="225"/>
      <c r="AI119" s="225"/>
      <c r="AJ119" s="225"/>
      <c r="AK119" s="225"/>
      <c r="AL119" s="225"/>
      <c r="AM119" s="225"/>
      <c r="AN119" s="225"/>
      <c r="AO119" s="225">
        <f>AO107</f>
        <v>1776.4</v>
      </c>
      <c r="AP119" s="225"/>
      <c r="AQ119" s="225"/>
      <c r="AR119" s="294"/>
    </row>
    <row r="120" spans="1:44" ht="27" customHeight="1">
      <c r="A120" s="223"/>
      <c r="B120" s="224"/>
      <c r="C120" s="224"/>
      <c r="D120" s="254" t="s">
        <v>2</v>
      </c>
      <c r="E120" s="225">
        <f>E108</f>
        <v>1443.8631800000001</v>
      </c>
      <c r="F120" s="225">
        <f t="shared" si="32"/>
        <v>1403.46318</v>
      </c>
      <c r="G120" s="243">
        <f>F120/E120</f>
        <v>0.97201950949396732</v>
      </c>
      <c r="H120" s="225"/>
      <c r="I120" s="225"/>
      <c r="J120" s="225"/>
      <c r="K120" s="225"/>
      <c r="L120" s="225"/>
      <c r="M120" s="225"/>
      <c r="N120" s="225"/>
      <c r="O120" s="225"/>
      <c r="P120" s="225"/>
      <c r="Q120" s="225"/>
      <c r="R120" s="225"/>
      <c r="S120" s="225"/>
      <c r="T120" s="225"/>
      <c r="U120" s="225"/>
      <c r="V120" s="225"/>
      <c r="W120" s="225"/>
      <c r="X120" s="225"/>
      <c r="Y120" s="225"/>
      <c r="Z120" s="225"/>
      <c r="AA120" s="225"/>
      <c r="AB120" s="225"/>
      <c r="AC120" s="225"/>
      <c r="AD120" s="225"/>
      <c r="AE120" s="225"/>
      <c r="AF120" s="225"/>
      <c r="AG120" s="225"/>
      <c r="AH120" s="225"/>
      <c r="AI120" s="225"/>
      <c r="AJ120" s="225"/>
      <c r="AK120" s="225"/>
      <c r="AL120" s="225"/>
      <c r="AM120" s="225"/>
      <c r="AN120" s="225"/>
      <c r="AO120" s="225">
        <f>AO108</f>
        <v>40.4</v>
      </c>
      <c r="AP120" s="225"/>
      <c r="AQ120" s="225"/>
      <c r="AR120" s="294"/>
    </row>
    <row r="121" spans="1:44" ht="20.399999999999999" customHeight="1">
      <c r="A121" s="223"/>
      <c r="B121" s="224"/>
      <c r="C121" s="224"/>
      <c r="D121" s="234" t="s">
        <v>43</v>
      </c>
      <c r="E121" s="225">
        <f>E109</f>
        <v>78.400000000000006</v>
      </c>
      <c r="F121" s="225">
        <f t="shared" si="32"/>
        <v>77.715230000000005</v>
      </c>
      <c r="G121" s="243">
        <f>F121/E121</f>
        <v>0.99126568877551025</v>
      </c>
      <c r="H121" s="225"/>
      <c r="I121" s="225"/>
      <c r="J121" s="225"/>
      <c r="K121" s="225"/>
      <c r="L121" s="225"/>
      <c r="M121" s="225"/>
      <c r="N121" s="225"/>
      <c r="O121" s="225"/>
      <c r="P121" s="225"/>
      <c r="Q121" s="225"/>
      <c r="R121" s="225"/>
      <c r="S121" s="225"/>
      <c r="T121" s="225"/>
      <c r="U121" s="225"/>
      <c r="V121" s="225"/>
      <c r="W121" s="225"/>
      <c r="X121" s="225"/>
      <c r="Y121" s="225"/>
      <c r="Z121" s="225"/>
      <c r="AA121" s="225"/>
      <c r="AB121" s="225"/>
      <c r="AC121" s="225"/>
      <c r="AD121" s="225"/>
      <c r="AE121" s="225"/>
      <c r="AF121" s="225"/>
      <c r="AG121" s="225"/>
      <c r="AH121" s="225"/>
      <c r="AI121" s="225"/>
      <c r="AJ121" s="225"/>
      <c r="AK121" s="225"/>
      <c r="AL121" s="225"/>
      <c r="AM121" s="225"/>
      <c r="AN121" s="225"/>
      <c r="AO121" s="225">
        <f>AO109</f>
        <v>0.68477000000000032</v>
      </c>
      <c r="AP121" s="225"/>
      <c r="AQ121" s="225"/>
      <c r="AR121" s="294"/>
    </row>
    <row r="122" spans="1:44" ht="18.600000000000001" hidden="1" customHeight="1">
      <c r="A122" s="241" t="s">
        <v>378</v>
      </c>
      <c r="B122" s="242"/>
      <c r="C122" s="242"/>
      <c r="D122" s="231" t="s">
        <v>41</v>
      </c>
      <c r="E122" s="225"/>
      <c r="F122" s="225"/>
      <c r="G122" s="225"/>
      <c r="H122" s="225"/>
      <c r="I122" s="225"/>
      <c r="J122" s="225"/>
      <c r="K122" s="225"/>
      <c r="L122" s="225"/>
      <c r="M122" s="225"/>
      <c r="N122" s="225"/>
      <c r="O122" s="225"/>
      <c r="P122" s="225"/>
      <c r="Q122" s="225"/>
      <c r="R122" s="225"/>
      <c r="S122" s="225"/>
      <c r="T122" s="225"/>
      <c r="U122" s="225"/>
      <c r="V122" s="225"/>
      <c r="W122" s="225"/>
      <c r="X122" s="225"/>
      <c r="Y122" s="225"/>
      <c r="Z122" s="225"/>
      <c r="AA122" s="225"/>
      <c r="AB122" s="225"/>
      <c r="AC122" s="225"/>
      <c r="AD122" s="225"/>
      <c r="AE122" s="225"/>
      <c r="AF122" s="225"/>
      <c r="AG122" s="225"/>
      <c r="AH122" s="225"/>
      <c r="AI122" s="225"/>
      <c r="AJ122" s="225"/>
      <c r="AK122" s="225"/>
      <c r="AL122" s="225"/>
      <c r="AM122" s="225"/>
      <c r="AN122" s="225"/>
      <c r="AO122" s="225"/>
      <c r="AP122" s="225"/>
      <c r="AQ122" s="225"/>
      <c r="AR122" s="294"/>
    </row>
    <row r="123" spans="1:44" ht="28.2" hidden="1" customHeight="1">
      <c r="A123" s="241"/>
      <c r="B123" s="242"/>
      <c r="C123" s="242"/>
      <c r="D123" s="254" t="s">
        <v>2</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225"/>
      <c r="AJ123" s="225"/>
      <c r="AK123" s="225"/>
      <c r="AL123" s="225"/>
      <c r="AM123" s="225"/>
      <c r="AN123" s="225"/>
      <c r="AO123" s="225"/>
      <c r="AP123" s="225"/>
      <c r="AQ123" s="225"/>
      <c r="AR123" s="294"/>
    </row>
    <row r="124" spans="1:44" ht="21.6" hidden="1" customHeight="1">
      <c r="A124" s="241"/>
      <c r="B124" s="242"/>
      <c r="C124" s="242"/>
      <c r="D124" s="234" t="s">
        <v>43</v>
      </c>
      <c r="E124" s="225"/>
      <c r="F124" s="245"/>
      <c r="G124" s="243"/>
      <c r="H124" s="225"/>
      <c r="I124" s="225"/>
      <c r="J124" s="243"/>
      <c r="K124" s="225"/>
      <c r="L124" s="225"/>
      <c r="M124" s="225"/>
      <c r="N124" s="225"/>
      <c r="O124" s="225"/>
      <c r="P124" s="225"/>
      <c r="Q124" s="225"/>
      <c r="R124" s="225"/>
      <c r="S124" s="225"/>
      <c r="T124" s="225"/>
      <c r="U124" s="225"/>
      <c r="V124" s="225"/>
      <c r="W124" s="225"/>
      <c r="X124" s="225"/>
      <c r="Y124" s="225"/>
      <c r="Z124" s="225"/>
      <c r="AA124" s="225"/>
      <c r="AB124" s="225"/>
      <c r="AC124" s="225"/>
      <c r="AD124" s="225"/>
      <c r="AE124" s="225"/>
      <c r="AF124" s="225"/>
      <c r="AG124" s="225"/>
      <c r="AH124" s="225"/>
      <c r="AI124" s="225"/>
      <c r="AJ124" s="225"/>
      <c r="AK124" s="225"/>
      <c r="AL124" s="225"/>
      <c r="AM124" s="225"/>
      <c r="AN124" s="225"/>
      <c r="AO124" s="225"/>
      <c r="AP124" s="225"/>
      <c r="AQ124" s="244"/>
      <c r="AR124" s="293"/>
    </row>
    <row r="125" spans="1:44" ht="33.75" customHeight="1">
      <c r="A125" s="304" t="s">
        <v>372</v>
      </c>
      <c r="B125" s="304"/>
      <c r="C125" s="304"/>
      <c r="D125" s="304"/>
      <c r="E125" s="304"/>
      <c r="F125" s="304"/>
      <c r="G125" s="304"/>
      <c r="H125" s="304"/>
      <c r="I125" s="304"/>
      <c r="J125" s="304"/>
      <c r="K125" s="304"/>
      <c r="L125" s="304"/>
      <c r="M125" s="304"/>
      <c r="N125" s="304"/>
      <c r="O125" s="304"/>
      <c r="P125" s="304"/>
      <c r="Q125" s="304"/>
      <c r="R125" s="304"/>
      <c r="S125" s="304"/>
      <c r="T125" s="304"/>
      <c r="U125" s="304"/>
      <c r="V125" s="304"/>
      <c r="W125" s="304"/>
      <c r="X125" s="304"/>
      <c r="Y125" s="304"/>
      <c r="Z125" s="304"/>
      <c r="AA125" s="304"/>
      <c r="AB125" s="304"/>
      <c r="AC125" s="304"/>
      <c r="AD125" s="304"/>
      <c r="AE125" s="304"/>
      <c r="AF125" s="304"/>
      <c r="AG125" s="304"/>
      <c r="AH125" s="304"/>
      <c r="AI125" s="304"/>
      <c r="AJ125" s="304"/>
      <c r="AK125" s="304"/>
      <c r="AL125" s="304"/>
      <c r="AM125" s="304"/>
      <c r="AN125" s="304"/>
      <c r="AO125" s="304"/>
      <c r="AP125" s="304"/>
      <c r="AQ125" s="304"/>
      <c r="AR125" s="293"/>
    </row>
    <row r="126" spans="1:44" ht="25.2" customHeight="1">
      <c r="A126" s="223" t="s">
        <v>93</v>
      </c>
      <c r="B126" s="233" t="s">
        <v>285</v>
      </c>
      <c r="C126" s="233" t="s">
        <v>273</v>
      </c>
      <c r="D126" s="231" t="s">
        <v>41</v>
      </c>
      <c r="E126" s="225">
        <f>E127</f>
        <v>44050.782559999992</v>
      </c>
      <c r="F126" s="225">
        <f t="shared" ref="F126:AO126" si="33">F127</f>
        <v>14371.203290000001</v>
      </c>
      <c r="G126" s="225">
        <f t="shared" ref="G126:G129" si="34">F126/E126*100</f>
        <v>32.624172500058314</v>
      </c>
      <c r="H126" s="225">
        <f t="shared" si="33"/>
        <v>0</v>
      </c>
      <c r="I126" s="225">
        <f t="shared" si="33"/>
        <v>0</v>
      </c>
      <c r="J126" s="225">
        <f t="shared" si="33"/>
        <v>0</v>
      </c>
      <c r="K126" s="225">
        <f t="shared" si="33"/>
        <v>254</v>
      </c>
      <c r="L126" s="225">
        <f t="shared" si="33"/>
        <v>254</v>
      </c>
      <c r="M126" s="225">
        <f t="shared" si="33"/>
        <v>1</v>
      </c>
      <c r="N126" s="225">
        <f t="shared" si="33"/>
        <v>3820.2876900000001</v>
      </c>
      <c r="O126" s="225">
        <f t="shared" si="33"/>
        <v>3820.2876900000001</v>
      </c>
      <c r="P126" s="225">
        <f>O126/N126*100</f>
        <v>100</v>
      </c>
      <c r="Q126" s="225">
        <f t="shared" si="33"/>
        <v>1479.5621600000002</v>
      </c>
      <c r="R126" s="225">
        <f t="shared" si="33"/>
        <v>1479.5621600000002</v>
      </c>
      <c r="S126" s="225">
        <f t="shared" si="33"/>
        <v>100</v>
      </c>
      <c r="T126" s="225">
        <f t="shared" si="33"/>
        <v>2300.4234699999997</v>
      </c>
      <c r="U126" s="225">
        <f t="shared" si="33"/>
        <v>2300.4234699999997</v>
      </c>
      <c r="V126" s="225">
        <f t="shared" si="33"/>
        <v>500</v>
      </c>
      <c r="W126" s="225">
        <f t="shared" si="33"/>
        <v>4477.3159999999998</v>
      </c>
      <c r="X126" s="225">
        <f t="shared" si="33"/>
        <v>4477.3159999999998</v>
      </c>
      <c r="Y126" s="252">
        <f t="shared" ref="Y126:Y127" si="35">X126/W126</f>
        <v>1</v>
      </c>
      <c r="Z126" s="225">
        <f t="shared" si="33"/>
        <v>2039.6139700000001</v>
      </c>
      <c r="AA126" s="225">
        <f t="shared" si="33"/>
        <v>2039.6139700000001</v>
      </c>
      <c r="AB126" s="244">
        <f t="shared" si="33"/>
        <v>5</v>
      </c>
      <c r="AC126" s="225">
        <f t="shared" si="33"/>
        <v>0</v>
      </c>
      <c r="AD126" s="225">
        <f t="shared" si="33"/>
        <v>0</v>
      </c>
      <c r="AE126" s="225">
        <f t="shared" si="33"/>
        <v>0</v>
      </c>
      <c r="AF126" s="225">
        <f t="shared" si="33"/>
        <v>1562.9829999999997</v>
      </c>
      <c r="AG126" s="225">
        <f t="shared" si="33"/>
        <v>0</v>
      </c>
      <c r="AH126" s="225">
        <f t="shared" si="33"/>
        <v>0</v>
      </c>
      <c r="AI126" s="225">
        <f t="shared" si="33"/>
        <v>0</v>
      </c>
      <c r="AJ126" s="225">
        <f t="shared" si="33"/>
        <v>0</v>
      </c>
      <c r="AK126" s="225">
        <f t="shared" si="33"/>
        <v>0</v>
      </c>
      <c r="AL126" s="225">
        <f t="shared" si="33"/>
        <v>0</v>
      </c>
      <c r="AM126" s="225">
        <f t="shared" si="33"/>
        <v>0</v>
      </c>
      <c r="AN126" s="225">
        <f t="shared" si="33"/>
        <v>0</v>
      </c>
      <c r="AO126" s="225">
        <f t="shared" si="33"/>
        <v>28116.596269999998</v>
      </c>
      <c r="AP126" s="225">
        <f>AP127</f>
        <v>0</v>
      </c>
      <c r="AQ126" s="225"/>
      <c r="AR126" s="294"/>
    </row>
    <row r="127" spans="1:44" ht="35.25" customHeight="1">
      <c r="A127" s="223"/>
      <c r="B127" s="233"/>
      <c r="C127" s="233"/>
      <c r="D127" s="234" t="s">
        <v>43</v>
      </c>
      <c r="E127" s="225">
        <f>E129+E131+E133+E142+E144+E146+E148+E150+E152+E154+E156+E158+E160+E162+E164+E166+E168+E170+E172+E174+E176+E178+E180+E182+E184+E186+E188+E190+E192+E194+E196+E198+E200+E202+E204+E206+E208+E210</f>
        <v>44050.782559999992</v>
      </c>
      <c r="F127" s="225">
        <f>F129+F131+F133+F142+F144+F146+F148+F150+F152+F154+F156+F158+F160+F162+F164+F166+F168+F170+F172+F174+F176+F178+F180+F182+F184+F186+F188+F190+F192+F194+F196+F198+F200+F202+F204+F206+F208+F210</f>
        <v>14371.203290000001</v>
      </c>
      <c r="G127" s="225">
        <f t="shared" si="34"/>
        <v>32.624172500058314</v>
      </c>
      <c r="H127" s="225">
        <f>H129+H131+H133+H142+H144+H146+H148+H150+H152+H154+H156+H158+H160+H162+H164+H166+H168+H170+H172+H174+H176+H178+H180+H182+H184+H186+H188+H190+H192+H194+H196+H198+H200+H202+H204+H206+H208+H210</f>
        <v>0</v>
      </c>
      <c r="I127" s="225">
        <f t="shared" ref="I127:AQ127" si="36">I129+I131+I133+I142+I144+I146+I148+I150+I152+I154+I156+I158+I160+I162+I164+I166+I168+I170+I172+I174+I176+I178+I180+I182+I184</f>
        <v>0</v>
      </c>
      <c r="J127" s="225">
        <f t="shared" si="36"/>
        <v>0</v>
      </c>
      <c r="K127" s="225">
        <f>K129+K131+K133+K142+K144+K146+K148+K150+K152+K154+K156+K158+K160+K162+K164+K166+K168+K170+K172+K174+K176+K178+K180+K182+K184+K186+K188+K190+K192+K194+K196+K198+K200+K202+K204+K206+K208+K210</f>
        <v>254</v>
      </c>
      <c r="L127" s="225">
        <f t="shared" ref="L127" si="37">L129+L131+L133+L142+L144+L146+L148+L150+L152+L154+L156+L158+L160+L162+L164+L166+L168+L170+L172+L174+L176+L178+L180+L182+L184+L186+L188+L190+L192+L194</f>
        <v>254</v>
      </c>
      <c r="M127" s="225">
        <f t="shared" si="36"/>
        <v>1</v>
      </c>
      <c r="N127" s="225">
        <f>N129+N131+N133+N142+N144+N146+N148+N150+N152+N154+N156+N158+N160+N162+N164+N166+N168+N170+N172+N174+N176+N178+N180+N182+N184+N186+N188+N190+N192+N194+N196+N198+N200+N202+N204+N206+N208+N210</f>
        <v>3820.2876900000001</v>
      </c>
      <c r="O127" s="225">
        <f t="shared" ref="O127" si="38">O129+O131+O133+O142+O144+O146+O148+O150+O152+O154+O156+O158+O160+O162+O164+O166+O168+O170+O172+O174+O176+O178+O180+O182+O184+O186+O188+O190+O192+O194</f>
        <v>3820.2876900000001</v>
      </c>
      <c r="P127" s="225">
        <f t="shared" ref="P127:P129" si="39">O127/N127*100</f>
        <v>100</v>
      </c>
      <c r="Q127" s="225">
        <f t="shared" ref="Q127:R127" si="40">Q129+Q131+Q133+Q142+Q144+Q146+Q148+Q150+Q152+Q154+Q156+Q158+Q160+Q162+Q164+Q166+Q168+Q170+Q172+Q174+Q176+Q178+Q180+Q182+Q184+Q186+Q188+Q190+Q192+Q194</f>
        <v>1479.5621600000002</v>
      </c>
      <c r="R127" s="225">
        <f t="shared" si="40"/>
        <v>1479.5621600000002</v>
      </c>
      <c r="S127" s="225">
        <f>R127/Q127*100</f>
        <v>100</v>
      </c>
      <c r="T127" s="225">
        <f t="shared" ref="T127:U127" si="41">T129+T131+T133+T142+T144+T146+T148+T150+T152+T154+T156+T158+T160+T162+T164+T166+T168+T170+T172+T174+T176+T178+T180+T182+T184+T186+T188+T190+T192+T194</f>
        <v>2300.4234699999997</v>
      </c>
      <c r="U127" s="225">
        <f t="shared" si="41"/>
        <v>2300.4234699999997</v>
      </c>
      <c r="V127" s="225">
        <f t="shared" si="36"/>
        <v>500</v>
      </c>
      <c r="W127" s="225">
        <f t="shared" ref="W127:X127" si="42">W129+W131+W133+W142+W144+W146+W148+W150+W152+W154+W156+W158+W160+W162+W164+W166+W168+W170+W172+W174+W176+W178+W180+W182+W184+W186+W188+W190+W192+W194</f>
        <v>4477.3159999999998</v>
      </c>
      <c r="X127" s="225">
        <f t="shared" si="42"/>
        <v>4477.3159999999998</v>
      </c>
      <c r="Y127" s="252">
        <f t="shared" si="35"/>
        <v>1</v>
      </c>
      <c r="Z127" s="225">
        <f>Z129+Z131+Z133+Z142+Z144+Z146+Z148+Z150+Z152+Z154+Z156+Z158+Z160+Z162+Z164+Z166+Z168+Z170+Z172+Z174+Z176+Z178+Z180+Z182+Z184+Z186+Z188+Z190+Z192+Z194+Z196+Z198+Z200+Z202+Z204+Z206+Z208+Z210</f>
        <v>2039.6139700000001</v>
      </c>
      <c r="AA127" s="225">
        <f t="shared" ref="AA127" si="43">AA129+AA131+AA133+AA142+AA144+AA146+AA148+AA150+AA152+AA154+AA156+AA158+AA160+AA162+AA164+AA166+AA168+AA170+AA172+AA174+AA176+AA178+AA180+AA182+AA184+AA186+AA188+AA190+AA192+AA194</f>
        <v>2039.6139700000001</v>
      </c>
      <c r="AB127" s="244">
        <f t="shared" si="36"/>
        <v>5</v>
      </c>
      <c r="AC127" s="225">
        <f>AC129+AC131+AC133+AC142+AC144+AC146+AC148+AC150+AC152+AC154+AC156+AC158+AC160+AC162+AC164+AC166+AC168+AC170+AC172+AC174+AC176+AC178+AC180+AC182+AC184+AC186+AC188+AC190+AC192+AC194+AC196+AC198+AC200+AC202+AC204+AC206+AC208+AC210</f>
        <v>0</v>
      </c>
      <c r="AD127" s="225">
        <f>AD129+AD131+AD133+AD142+AD144+AD146+AD148+AD150+AD152+AD154+AD156+AD158+AD160+AD162+AD164+AD166+AD168+AD170+AD172+AD174+AD176+AD178+AD180+AD182+AD184+AD186+AD188+AD190+AD192+AD194+AD196+AD198+AD200+AD202+AD204+AD206+AD208+AD210</f>
        <v>0</v>
      </c>
      <c r="AE127" s="225">
        <f t="shared" si="36"/>
        <v>0</v>
      </c>
      <c r="AF127" s="225">
        <f t="shared" ref="AF127:AG127" si="44">AF129+AF131+AF133+AF142+AF144+AF146+AF148+AF150+AF152+AF154+AF156+AF158+AF160+AF162+AF164+AF166+AF168+AF170+AF172+AF174+AF176+AF178+AF180+AF182+AF184+AF186+AF188+AF190+AF192+AF194+AF196+AF198+AF200+AF202+AF204+AF206+AF208+AF210</f>
        <v>1562.9829999999997</v>
      </c>
      <c r="AG127" s="225">
        <f t="shared" si="44"/>
        <v>0</v>
      </c>
      <c r="AH127" s="225">
        <f t="shared" si="36"/>
        <v>0</v>
      </c>
      <c r="AI127" s="225">
        <f t="shared" ref="AI127:AJ127" si="45">AI129+AI131+AI133+AI142+AI144+AI146+AI148+AI150+AI152+AI154+AI156+AI158+AI160+AI162+AI164+AI166+AI168+AI170+AI172+AI174+AI176+AI178+AI180+AI182+AI184+AI186+AI188+AI190+AI192+AI194+AI196+AI198+AI200+AI202+AI204+AI206+AI208+AI210</f>
        <v>0</v>
      </c>
      <c r="AJ127" s="225">
        <f t="shared" si="45"/>
        <v>0</v>
      </c>
      <c r="AK127" s="225">
        <f t="shared" si="36"/>
        <v>0</v>
      </c>
      <c r="AL127" s="225">
        <f t="shared" ref="AL127:AM127" si="46">AL129+AL131+AL133+AL142+AL144+AL146+AL148+AL150+AL152+AL154+AL156+AL158+AL160+AL162+AL164+AL166+AL168+AL170+AL172+AL174+AL176+AL178+AL180+AL182+AL184+AL186+AL188+AL190+AL192+AL194+AL196+AL198+AL200+AL202+AL204+AL206+AL208+AL210</f>
        <v>0</v>
      </c>
      <c r="AM127" s="225">
        <f t="shared" si="46"/>
        <v>0</v>
      </c>
      <c r="AN127" s="225">
        <f t="shared" si="36"/>
        <v>0</v>
      </c>
      <c r="AO127" s="225">
        <f t="shared" ref="AO127:AP127" si="47">AO129+AO131+AO133+AO142+AO144+AO146+AO148+AO150+AO152+AO154+AO156+AO158+AO160+AO162+AO164+AO166+AO168+AO170+AO172+AO174+AO176+AO178+AO180+AO182+AO184+AO186+AO188+AO190+AO192+AO194+AO196+AO198+AO200+AO202+AO204+AO206+AO208+AO210</f>
        <v>28116.596269999998</v>
      </c>
      <c r="AP127" s="225">
        <f t="shared" si="47"/>
        <v>0</v>
      </c>
      <c r="AQ127" s="225">
        <f t="shared" si="36"/>
        <v>0</v>
      </c>
      <c r="AR127" s="294"/>
    </row>
    <row r="128" spans="1:44" ht="39.75" customHeight="1">
      <c r="A128" s="223" t="s">
        <v>356</v>
      </c>
      <c r="B128" s="233" t="s">
        <v>290</v>
      </c>
      <c r="C128" s="233" t="s">
        <v>273</v>
      </c>
      <c r="D128" s="231" t="s">
        <v>41</v>
      </c>
      <c r="E128" s="225">
        <f>E129</f>
        <v>13962.44894</v>
      </c>
      <c r="F128" s="225">
        <f>F129</f>
        <v>5058.5123800000001</v>
      </c>
      <c r="G128" s="225">
        <f t="shared" si="34"/>
        <v>36.229406472586895</v>
      </c>
      <c r="H128" s="225">
        <f t="shared" ref="H128:AQ128" si="48">H129</f>
        <v>0</v>
      </c>
      <c r="I128" s="225">
        <f t="shared" si="48"/>
        <v>0</v>
      </c>
      <c r="J128" s="225">
        <f t="shared" si="48"/>
        <v>0</v>
      </c>
      <c r="K128" s="225">
        <f t="shared" si="48"/>
        <v>0</v>
      </c>
      <c r="L128" s="225">
        <f t="shared" si="48"/>
        <v>0</v>
      </c>
      <c r="M128" s="225">
        <f t="shared" si="48"/>
        <v>0</v>
      </c>
      <c r="N128" s="225">
        <f t="shared" si="48"/>
        <v>2769.6716900000001</v>
      </c>
      <c r="O128" s="225">
        <f t="shared" si="48"/>
        <v>2769.6716900000001</v>
      </c>
      <c r="P128" s="225">
        <f t="shared" si="39"/>
        <v>100</v>
      </c>
      <c r="Q128" s="225">
        <f t="shared" si="48"/>
        <v>4.4248200000000004</v>
      </c>
      <c r="R128" s="225">
        <f t="shared" si="48"/>
        <v>4.4248200000000004</v>
      </c>
      <c r="S128" s="225">
        <f t="shared" si="48"/>
        <v>100</v>
      </c>
      <c r="T128" s="225">
        <f t="shared" si="48"/>
        <v>878.47847000000002</v>
      </c>
      <c r="U128" s="225">
        <f t="shared" si="48"/>
        <v>878.47847000000002</v>
      </c>
      <c r="V128" s="225">
        <f>U128/T128*100</f>
        <v>100</v>
      </c>
      <c r="W128" s="225">
        <f t="shared" si="48"/>
        <v>592.53288999999995</v>
      </c>
      <c r="X128" s="225">
        <f t="shared" si="48"/>
        <v>592.53288999999995</v>
      </c>
      <c r="Y128" s="252">
        <f t="shared" si="48"/>
        <v>1</v>
      </c>
      <c r="Z128" s="225">
        <f t="shared" si="48"/>
        <v>813.40450999999996</v>
      </c>
      <c r="AA128" s="225">
        <f t="shared" si="48"/>
        <v>813.40450999999996</v>
      </c>
      <c r="AB128" s="244">
        <f t="shared" si="48"/>
        <v>1</v>
      </c>
      <c r="AC128" s="225">
        <f t="shared" si="48"/>
        <v>0</v>
      </c>
      <c r="AD128" s="225">
        <f t="shared" si="48"/>
        <v>0</v>
      </c>
      <c r="AE128" s="225">
        <f t="shared" si="48"/>
        <v>0</v>
      </c>
      <c r="AF128" s="225">
        <f t="shared" si="48"/>
        <v>0</v>
      </c>
      <c r="AG128" s="225">
        <f t="shared" si="48"/>
        <v>0</v>
      </c>
      <c r="AH128" s="225">
        <f t="shared" si="48"/>
        <v>0</v>
      </c>
      <c r="AI128" s="225">
        <f t="shared" si="48"/>
        <v>0</v>
      </c>
      <c r="AJ128" s="225">
        <f t="shared" si="48"/>
        <v>0</v>
      </c>
      <c r="AK128" s="225">
        <f t="shared" si="48"/>
        <v>0</v>
      </c>
      <c r="AL128" s="225">
        <f t="shared" si="48"/>
        <v>0</v>
      </c>
      <c r="AM128" s="225">
        <f t="shared" si="48"/>
        <v>0</v>
      </c>
      <c r="AN128" s="225">
        <f t="shared" si="48"/>
        <v>0</v>
      </c>
      <c r="AO128" s="225">
        <f>AO129</f>
        <v>8903.9365600000001</v>
      </c>
      <c r="AP128" s="225">
        <f t="shared" si="48"/>
        <v>0</v>
      </c>
      <c r="AQ128" s="225">
        <f t="shared" si="48"/>
        <v>0</v>
      </c>
      <c r="AR128" s="294"/>
    </row>
    <row r="129" spans="1:44" ht="39.75" customHeight="1">
      <c r="A129" s="223"/>
      <c r="B129" s="233"/>
      <c r="C129" s="233"/>
      <c r="D129" s="234" t="s">
        <v>43</v>
      </c>
      <c r="E129" s="225">
        <v>13962.44894</v>
      </c>
      <c r="F129" s="225">
        <f>O129+R129+U129+X129+AA129</f>
        <v>5058.5123800000001</v>
      </c>
      <c r="G129" s="225">
        <f t="shared" si="34"/>
        <v>36.229406472586895</v>
      </c>
      <c r="H129" s="225"/>
      <c r="I129" s="225"/>
      <c r="J129" s="225"/>
      <c r="K129" s="225"/>
      <c r="L129" s="225"/>
      <c r="M129" s="225"/>
      <c r="N129" s="225">
        <v>2769.6716900000001</v>
      </c>
      <c r="O129" s="225">
        <f>N129</f>
        <v>2769.6716900000001</v>
      </c>
      <c r="P129" s="225">
        <f t="shared" si="39"/>
        <v>100</v>
      </c>
      <c r="Q129" s="225">
        <v>4.4248200000000004</v>
      </c>
      <c r="R129" s="225">
        <v>4.4248200000000004</v>
      </c>
      <c r="S129" s="225">
        <f>R129/Q129*100</f>
        <v>100</v>
      </c>
      <c r="T129" s="225">
        <v>878.47847000000002</v>
      </c>
      <c r="U129" s="225">
        <v>878.47847000000002</v>
      </c>
      <c r="V129" s="225">
        <f>U129/T129*100</f>
        <v>100</v>
      </c>
      <c r="W129" s="225">
        <v>592.53288999999995</v>
      </c>
      <c r="X129" s="225">
        <f>W129</f>
        <v>592.53288999999995</v>
      </c>
      <c r="Y129" s="252">
        <f>X129/W129</f>
        <v>1</v>
      </c>
      <c r="Z129" s="225">
        <v>813.40450999999996</v>
      </c>
      <c r="AA129" s="225">
        <v>813.40450999999996</v>
      </c>
      <c r="AB129" s="244">
        <f>AA129/Z129</f>
        <v>1</v>
      </c>
      <c r="AC129" s="225"/>
      <c r="AD129" s="225"/>
      <c r="AE129" s="225"/>
      <c r="AF129" s="225"/>
      <c r="AG129" s="225"/>
      <c r="AH129" s="225"/>
      <c r="AI129" s="225"/>
      <c r="AJ129" s="225"/>
      <c r="AK129" s="225"/>
      <c r="AL129" s="225"/>
      <c r="AM129" s="225"/>
      <c r="AN129" s="225"/>
      <c r="AO129" s="225">
        <f>E129-F129</f>
        <v>8903.9365600000001</v>
      </c>
      <c r="AP129" s="225"/>
      <c r="AQ129" s="225"/>
      <c r="AR129" s="294"/>
    </row>
    <row r="130" spans="1:44" ht="35.25" customHeight="1">
      <c r="A130" s="223" t="s">
        <v>357</v>
      </c>
      <c r="B130" s="233" t="s">
        <v>289</v>
      </c>
      <c r="C130" s="233" t="s">
        <v>273</v>
      </c>
      <c r="D130" s="231" t="s">
        <v>41</v>
      </c>
      <c r="E130" s="225">
        <f>E131</f>
        <v>849.64094</v>
      </c>
      <c r="F130" s="225">
        <f>F131</f>
        <v>192.40933999999999</v>
      </c>
      <c r="G130" s="225">
        <f>F130/E130</f>
        <v>0.22645959127157878</v>
      </c>
      <c r="H130" s="225">
        <f t="shared" ref="H130:AQ130" si="49">H131</f>
        <v>0</v>
      </c>
      <c r="I130" s="225">
        <f t="shared" si="49"/>
        <v>0</v>
      </c>
      <c r="J130" s="225">
        <f t="shared" si="49"/>
        <v>0</v>
      </c>
      <c r="K130" s="225">
        <f t="shared" si="49"/>
        <v>0</v>
      </c>
      <c r="L130" s="225">
        <f t="shared" si="49"/>
        <v>0</v>
      </c>
      <c r="M130" s="225">
        <f t="shared" si="49"/>
        <v>0</v>
      </c>
      <c r="N130" s="225">
        <f t="shared" si="49"/>
        <v>0</v>
      </c>
      <c r="O130" s="225">
        <f t="shared" si="49"/>
        <v>0</v>
      </c>
      <c r="P130" s="225">
        <f t="shared" si="49"/>
        <v>0</v>
      </c>
      <c r="Q130" s="225">
        <f t="shared" si="49"/>
        <v>192.40933999999999</v>
      </c>
      <c r="R130" s="225">
        <f t="shared" si="49"/>
        <v>192.40933999999999</v>
      </c>
      <c r="S130" s="225">
        <f>R130/Q130*100</f>
        <v>100</v>
      </c>
      <c r="T130" s="225"/>
      <c r="U130" s="225"/>
      <c r="V130" s="225"/>
      <c r="W130" s="225"/>
      <c r="X130" s="225">
        <f t="shared" si="49"/>
        <v>0</v>
      </c>
      <c r="Y130" s="225">
        <f t="shared" si="49"/>
        <v>0</v>
      </c>
      <c r="Z130" s="225">
        <f t="shared" si="49"/>
        <v>0</v>
      </c>
      <c r="AA130" s="225">
        <f t="shared" si="49"/>
        <v>0</v>
      </c>
      <c r="AB130" s="225">
        <f t="shared" si="49"/>
        <v>0</v>
      </c>
      <c r="AC130" s="225">
        <f t="shared" si="49"/>
        <v>0</v>
      </c>
      <c r="AD130" s="225">
        <f t="shared" si="49"/>
        <v>0</v>
      </c>
      <c r="AE130" s="225">
        <f t="shared" si="49"/>
        <v>0</v>
      </c>
      <c r="AF130" s="225">
        <f t="shared" si="49"/>
        <v>0</v>
      </c>
      <c r="AG130" s="225">
        <f t="shared" si="49"/>
        <v>0</v>
      </c>
      <c r="AH130" s="225">
        <f t="shared" si="49"/>
        <v>0</v>
      </c>
      <c r="AI130" s="225">
        <f t="shared" si="49"/>
        <v>0</v>
      </c>
      <c r="AJ130" s="225">
        <f t="shared" si="49"/>
        <v>0</v>
      </c>
      <c r="AK130" s="225">
        <f t="shared" si="49"/>
        <v>0</v>
      </c>
      <c r="AL130" s="225">
        <f t="shared" si="49"/>
        <v>0</v>
      </c>
      <c r="AM130" s="225">
        <f t="shared" si="49"/>
        <v>0</v>
      </c>
      <c r="AN130" s="225">
        <f t="shared" si="49"/>
        <v>0</v>
      </c>
      <c r="AO130" s="225">
        <f t="shared" si="49"/>
        <v>657.23160000000007</v>
      </c>
      <c r="AP130" s="225">
        <f t="shared" si="49"/>
        <v>0</v>
      </c>
      <c r="AQ130" s="225">
        <f t="shared" si="49"/>
        <v>0</v>
      </c>
      <c r="AR130" s="294"/>
    </row>
    <row r="131" spans="1:44" ht="35.25" customHeight="1">
      <c r="A131" s="223"/>
      <c r="B131" s="233"/>
      <c r="C131" s="233"/>
      <c r="D131" s="234" t="s">
        <v>43</v>
      </c>
      <c r="E131" s="225">
        <v>849.64094</v>
      </c>
      <c r="F131" s="225">
        <f>R131</f>
        <v>192.40933999999999</v>
      </c>
      <c r="G131" s="225">
        <f>F131/E131</f>
        <v>0.22645959127157878</v>
      </c>
      <c r="H131" s="225">
        <v>0</v>
      </c>
      <c r="I131" s="225">
        <v>0</v>
      </c>
      <c r="J131" s="225">
        <v>0</v>
      </c>
      <c r="K131" s="225"/>
      <c r="L131" s="225"/>
      <c r="M131" s="225"/>
      <c r="N131" s="225"/>
      <c r="O131" s="225"/>
      <c r="P131" s="225"/>
      <c r="Q131" s="225">
        <v>192.40933999999999</v>
      </c>
      <c r="R131" s="225">
        <v>192.40933999999999</v>
      </c>
      <c r="S131" s="225">
        <f>R131/Q131*100</f>
        <v>100</v>
      </c>
      <c r="T131" s="225"/>
      <c r="U131" s="225"/>
      <c r="V131" s="225"/>
      <c r="W131" s="225"/>
      <c r="X131" s="225"/>
      <c r="Y131" s="225"/>
      <c r="Z131" s="225"/>
      <c r="AA131" s="225"/>
      <c r="AB131" s="225"/>
      <c r="AC131" s="225"/>
      <c r="AD131" s="225"/>
      <c r="AE131" s="225"/>
      <c r="AF131" s="225"/>
      <c r="AG131" s="225"/>
      <c r="AH131" s="225"/>
      <c r="AI131" s="225"/>
      <c r="AJ131" s="225"/>
      <c r="AK131" s="225"/>
      <c r="AL131" s="225"/>
      <c r="AM131" s="225"/>
      <c r="AN131" s="225"/>
      <c r="AO131" s="225">
        <f>E131-R131</f>
        <v>657.23160000000007</v>
      </c>
      <c r="AP131" s="225"/>
      <c r="AQ131" s="225">
        <f>AP131/AO131</f>
        <v>0</v>
      </c>
      <c r="AR131" s="294"/>
    </row>
    <row r="132" spans="1:44" ht="27" customHeight="1">
      <c r="A132" s="223" t="s">
        <v>358</v>
      </c>
      <c r="B132" s="178" t="s">
        <v>408</v>
      </c>
      <c r="C132" s="233" t="s">
        <v>273</v>
      </c>
      <c r="D132" s="231" t="s">
        <v>41</v>
      </c>
      <c r="E132" s="225">
        <f>E133</f>
        <v>4559.7259999999997</v>
      </c>
      <c r="F132" s="225">
        <f>F133</f>
        <v>2996.7429999999999</v>
      </c>
      <c r="G132" s="225">
        <f t="shared" ref="G132" si="50">F132/E132*100</f>
        <v>65.721997330541356</v>
      </c>
      <c r="H132" s="225">
        <f t="shared" ref="H132:AP132" si="51">H133</f>
        <v>0</v>
      </c>
      <c r="I132" s="225">
        <f t="shared" si="51"/>
        <v>0</v>
      </c>
      <c r="J132" s="225">
        <f t="shared" si="51"/>
        <v>0</v>
      </c>
      <c r="K132" s="225">
        <f t="shared" si="51"/>
        <v>0</v>
      </c>
      <c r="L132" s="225">
        <f t="shared" si="51"/>
        <v>0</v>
      </c>
      <c r="M132" s="225">
        <f t="shared" si="51"/>
        <v>0</v>
      </c>
      <c r="N132" s="225">
        <f t="shared" si="51"/>
        <v>321.387</v>
      </c>
      <c r="O132" s="225">
        <f t="shared" si="51"/>
        <v>321.387</v>
      </c>
      <c r="P132" s="253">
        <f t="shared" ref="P132:P133" si="52">O132/N132*100</f>
        <v>100</v>
      </c>
      <c r="Q132" s="225">
        <f t="shared" si="51"/>
        <v>931.00300000000004</v>
      </c>
      <c r="R132" s="225">
        <f t="shared" si="51"/>
        <v>931.00300000000004</v>
      </c>
      <c r="S132" s="225">
        <f t="shared" si="51"/>
        <v>100</v>
      </c>
      <c r="T132" s="225">
        <f t="shared" si="51"/>
        <v>867.06799999999998</v>
      </c>
      <c r="U132" s="225">
        <f t="shared" si="51"/>
        <v>867.06799999999998</v>
      </c>
      <c r="V132" s="225">
        <f t="shared" si="51"/>
        <v>100</v>
      </c>
      <c r="W132" s="225">
        <f t="shared" si="51"/>
        <v>877.28499999999997</v>
      </c>
      <c r="X132" s="225">
        <f t="shared" si="51"/>
        <v>877.28499999999997</v>
      </c>
      <c r="Y132" s="225">
        <f t="shared" si="51"/>
        <v>100</v>
      </c>
      <c r="Z132" s="225">
        <f t="shared" si="51"/>
        <v>0</v>
      </c>
      <c r="AA132" s="225">
        <f t="shared" si="51"/>
        <v>0</v>
      </c>
      <c r="AB132" s="225">
        <f t="shared" si="51"/>
        <v>0</v>
      </c>
      <c r="AC132" s="225">
        <f t="shared" si="51"/>
        <v>0</v>
      </c>
      <c r="AD132" s="225">
        <f t="shared" si="51"/>
        <v>0</v>
      </c>
      <c r="AE132" s="225">
        <f t="shared" si="51"/>
        <v>0</v>
      </c>
      <c r="AF132" s="225">
        <f t="shared" si="51"/>
        <v>1562.9829999999997</v>
      </c>
      <c r="AG132" s="225">
        <f t="shared" si="51"/>
        <v>0</v>
      </c>
      <c r="AH132" s="225">
        <f t="shared" si="51"/>
        <v>0</v>
      </c>
      <c r="AI132" s="225">
        <f t="shared" si="51"/>
        <v>0</v>
      </c>
      <c r="AJ132" s="225">
        <f t="shared" si="51"/>
        <v>0</v>
      </c>
      <c r="AK132" s="225">
        <f t="shared" si="51"/>
        <v>0</v>
      </c>
      <c r="AL132" s="225">
        <f t="shared" si="51"/>
        <v>0</v>
      </c>
      <c r="AM132" s="225">
        <f t="shared" si="51"/>
        <v>0</v>
      </c>
      <c r="AN132" s="225">
        <f t="shared" si="51"/>
        <v>0</v>
      </c>
      <c r="AO132" s="225">
        <f t="shared" si="51"/>
        <v>0</v>
      </c>
      <c r="AP132" s="225">
        <f t="shared" si="51"/>
        <v>0</v>
      </c>
      <c r="AQ132" s="225"/>
      <c r="AR132" s="294"/>
    </row>
    <row r="133" spans="1:44" ht="39.6" customHeight="1">
      <c r="A133" s="223"/>
      <c r="B133" s="178"/>
      <c r="C133" s="233"/>
      <c r="D133" s="234" t="s">
        <v>43</v>
      </c>
      <c r="E133" s="225">
        <v>4559.7259999999997</v>
      </c>
      <c r="F133" s="225">
        <f>O133+R133+U133+X133</f>
        <v>2996.7429999999999</v>
      </c>
      <c r="G133" s="225">
        <f>F133/E133*100</f>
        <v>65.721997330541356</v>
      </c>
      <c r="H133" s="225">
        <v>0</v>
      </c>
      <c r="I133" s="225">
        <v>0</v>
      </c>
      <c r="J133" s="225">
        <v>0</v>
      </c>
      <c r="K133" s="225">
        <v>0</v>
      </c>
      <c r="L133" s="225">
        <v>0</v>
      </c>
      <c r="M133" s="225"/>
      <c r="N133" s="225">
        <v>321.387</v>
      </c>
      <c r="O133" s="225">
        <v>321.387</v>
      </c>
      <c r="P133" s="253">
        <f t="shared" si="52"/>
        <v>100</v>
      </c>
      <c r="Q133" s="225">
        <v>931.00300000000004</v>
      </c>
      <c r="R133" s="225">
        <v>931.00300000000004</v>
      </c>
      <c r="S133" s="225">
        <f>R133/Q133*100</f>
        <v>100</v>
      </c>
      <c r="T133" s="225">
        <v>867.06799999999998</v>
      </c>
      <c r="U133" s="225">
        <v>867.06799999999998</v>
      </c>
      <c r="V133" s="225">
        <f>U133/T133*100</f>
        <v>100</v>
      </c>
      <c r="W133" s="225">
        <v>877.28499999999997</v>
      </c>
      <c r="X133" s="225">
        <f>W133</f>
        <v>877.28499999999997</v>
      </c>
      <c r="Y133" s="225">
        <f>X133/W133*100</f>
        <v>100</v>
      </c>
      <c r="Z133" s="225"/>
      <c r="AA133" s="225"/>
      <c r="AB133" s="225"/>
      <c r="AC133" s="225"/>
      <c r="AD133" s="225"/>
      <c r="AE133" s="225"/>
      <c r="AF133" s="225">
        <f>E133-F133</f>
        <v>1562.9829999999997</v>
      </c>
      <c r="AG133" s="225"/>
      <c r="AH133" s="225"/>
      <c r="AI133" s="225"/>
      <c r="AJ133" s="225"/>
      <c r="AK133" s="225"/>
      <c r="AL133" s="225"/>
      <c r="AM133" s="225"/>
      <c r="AN133" s="225"/>
      <c r="AO133" s="225"/>
      <c r="AP133" s="225"/>
      <c r="AQ133" s="225"/>
      <c r="AR133" s="294"/>
    </row>
    <row r="134" spans="1:44" ht="86.25" hidden="1" customHeight="1">
      <c r="A134" s="223" t="s">
        <v>276</v>
      </c>
      <c r="B134" s="233" t="s">
        <v>286</v>
      </c>
      <c r="C134" s="233" t="s">
        <v>273</v>
      </c>
      <c r="D134" s="231" t="s">
        <v>41</v>
      </c>
      <c r="E134" s="225">
        <f>E135+E136+E137</f>
        <v>0</v>
      </c>
      <c r="F134" s="225" t="e">
        <f>I134+L134+O134+R134+U134+X134+AD134+#REF!+AJ134+#REF!+AP134</f>
        <v>#REF!</v>
      </c>
      <c r="G134" s="225" t="e">
        <f>F134/E134</f>
        <v>#REF!</v>
      </c>
      <c r="H134" s="225">
        <v>0</v>
      </c>
      <c r="I134" s="225">
        <v>0</v>
      </c>
      <c r="J134" s="225">
        <v>0</v>
      </c>
      <c r="K134" s="225">
        <f>K135+K136+K137+K139+K140</f>
        <v>0</v>
      </c>
      <c r="L134" s="225">
        <f>L135+L136+L137+L139+L140</f>
        <v>0</v>
      </c>
      <c r="M134" s="225"/>
      <c r="N134" s="225"/>
      <c r="O134" s="225"/>
      <c r="P134" s="225"/>
      <c r="Q134" s="225">
        <f>Q135+Q136+Q137+Q139+Q140</f>
        <v>0</v>
      </c>
      <c r="R134" s="225">
        <f>R135+R136+R137+R139+R140</f>
        <v>0</v>
      </c>
      <c r="S134" s="225" t="e">
        <f>R134/Q134*100</f>
        <v>#DIV/0!</v>
      </c>
      <c r="T134" s="225">
        <f>T135+T136+T137+T139+T140</f>
        <v>0</v>
      </c>
      <c r="U134" s="225">
        <f>U135+U136+U137+U139+U140</f>
        <v>0</v>
      </c>
      <c r="V134" s="225"/>
      <c r="W134" s="225">
        <f>W135+W136+W137+W139+W140</f>
        <v>0</v>
      </c>
      <c r="X134" s="225">
        <f>X135+X136+X137+X139+X140</f>
        <v>0</v>
      </c>
      <c r="Y134" s="225"/>
      <c r="Z134" s="225">
        <f>Z135+Z136+Z137+Z139+Z140</f>
        <v>0</v>
      </c>
      <c r="AA134" s="225">
        <f>AA135+AA136+AA137+AA139+AA140</f>
        <v>0</v>
      </c>
      <c r="AB134" s="225">
        <f>AB135+AB136+AB137+AB139+AB140</f>
        <v>0</v>
      </c>
      <c r="AC134" s="225">
        <f>AC135+AC136+AC137+AC139+AC140</f>
        <v>0</v>
      </c>
      <c r="AD134" s="225">
        <f>AD135+AD136+AD137+AD139+AD140</f>
        <v>0</v>
      </c>
      <c r="AE134" s="225" t="e">
        <f>AD134/AC134</f>
        <v>#DIV/0!</v>
      </c>
      <c r="AF134" s="225">
        <f>AF135+AF136+AF137+AF139+AF140</f>
        <v>0</v>
      </c>
      <c r="AG134" s="225">
        <f>AG135+AG136+AG137+AG139+AG140</f>
        <v>0</v>
      </c>
      <c r="AH134" s="225">
        <f>AH135+AH136+AH137+AH139+AH140</f>
        <v>0</v>
      </c>
      <c r="AI134" s="225">
        <f>AI135+AI136+AI137+AI139+AI140</f>
        <v>0</v>
      </c>
      <c r="AJ134" s="225">
        <f>AJ135+AJ136+AJ137+AJ139+AJ140</f>
        <v>0</v>
      </c>
      <c r="AK134" s="225"/>
      <c r="AL134" s="225">
        <f>AL135+AL136+AL137+AL139+AL140</f>
        <v>0</v>
      </c>
      <c r="AM134" s="225">
        <f>AM135+AM136+AM137+AM139+AM140</f>
        <v>0</v>
      </c>
      <c r="AN134" s="225"/>
      <c r="AO134" s="225"/>
      <c r="AP134" s="225"/>
      <c r="AQ134" s="225"/>
      <c r="AR134" s="294"/>
    </row>
    <row r="135" spans="1:44" ht="31.5" hidden="1" customHeight="1">
      <c r="A135" s="223"/>
      <c r="B135" s="233"/>
      <c r="C135" s="233"/>
      <c r="D135" s="231" t="s">
        <v>37</v>
      </c>
      <c r="E135" s="225">
        <f>H135+K135+N135+Q135+T135+W135+Z135+AC135+AF135+AI135+AL135+AO135</f>
        <v>0</v>
      </c>
      <c r="F135" s="225" t="e">
        <f>I135+L135+O135+R135+U135+X135+AD135+#REF!+AJ135+#REF!+AP135</f>
        <v>#REF!</v>
      </c>
      <c r="G135" s="225"/>
      <c r="H135" s="225">
        <v>0</v>
      </c>
      <c r="I135" s="225">
        <v>0</v>
      </c>
      <c r="J135" s="225">
        <v>0</v>
      </c>
      <c r="K135" s="225"/>
      <c r="L135" s="225"/>
      <c r="M135" s="225"/>
      <c r="N135" s="225"/>
      <c r="O135" s="225"/>
      <c r="P135" s="225"/>
      <c r="Q135" s="225"/>
      <c r="R135" s="225"/>
      <c r="S135" s="225"/>
      <c r="T135" s="225"/>
      <c r="U135" s="225"/>
      <c r="V135" s="225"/>
      <c r="W135" s="225"/>
      <c r="X135" s="225"/>
      <c r="Y135" s="225"/>
      <c r="Z135" s="225"/>
      <c r="AA135" s="225"/>
      <c r="AB135" s="225"/>
      <c r="AC135" s="225"/>
      <c r="AD135" s="225"/>
      <c r="AE135" s="225"/>
      <c r="AF135" s="225"/>
      <c r="AG135" s="225"/>
      <c r="AH135" s="225"/>
      <c r="AI135" s="225"/>
      <c r="AJ135" s="225"/>
      <c r="AK135" s="225"/>
      <c r="AL135" s="225"/>
      <c r="AM135" s="225"/>
      <c r="AN135" s="225"/>
      <c r="AO135" s="225"/>
      <c r="AP135" s="225"/>
      <c r="AQ135" s="225"/>
      <c r="AR135" s="294"/>
    </row>
    <row r="136" spans="1:44" ht="64.5" hidden="1" customHeight="1">
      <c r="A136" s="223"/>
      <c r="B136" s="233"/>
      <c r="C136" s="233"/>
      <c r="D136" s="254" t="s">
        <v>2</v>
      </c>
      <c r="E136" s="225">
        <f>H136+K136+N136+Q136+T136+W136+Z136+AC136+AF136+AI136+AL136+AO136</f>
        <v>0</v>
      </c>
      <c r="F136" s="225" t="e">
        <f>I136+L136+O136+R136+U136+X136+AD136+#REF!+AJ136+#REF!+AP136</f>
        <v>#REF!</v>
      </c>
      <c r="G136" s="225"/>
      <c r="H136" s="225">
        <v>0</v>
      </c>
      <c r="I136" s="225">
        <v>0</v>
      </c>
      <c r="J136" s="225">
        <v>0</v>
      </c>
      <c r="K136" s="225"/>
      <c r="L136" s="225"/>
      <c r="M136" s="225"/>
      <c r="N136" s="225"/>
      <c r="O136" s="225"/>
      <c r="P136" s="225"/>
      <c r="Q136" s="225"/>
      <c r="R136" s="225"/>
      <c r="S136" s="225"/>
      <c r="T136" s="225"/>
      <c r="U136" s="225"/>
      <c r="V136" s="225"/>
      <c r="W136" s="225"/>
      <c r="X136" s="225"/>
      <c r="Y136" s="225"/>
      <c r="Z136" s="225"/>
      <c r="AA136" s="225"/>
      <c r="AB136" s="225"/>
      <c r="AC136" s="225"/>
      <c r="AD136" s="225"/>
      <c r="AE136" s="225"/>
      <c r="AF136" s="225"/>
      <c r="AG136" s="225"/>
      <c r="AH136" s="225"/>
      <c r="AI136" s="225"/>
      <c r="AJ136" s="225"/>
      <c r="AK136" s="225"/>
      <c r="AL136" s="225"/>
      <c r="AM136" s="225"/>
      <c r="AN136" s="225"/>
      <c r="AO136" s="225"/>
      <c r="AP136" s="225"/>
      <c r="AQ136" s="225"/>
      <c r="AR136" s="294"/>
    </row>
    <row r="137" spans="1:44" ht="21.75" hidden="1" customHeight="1">
      <c r="A137" s="223"/>
      <c r="B137" s="233"/>
      <c r="C137" s="233"/>
      <c r="D137" s="254" t="s">
        <v>265</v>
      </c>
      <c r="E137" s="225">
        <v>0</v>
      </c>
      <c r="F137" s="225" t="e">
        <f>I137+L137+O137+R137+U137+X137+AD137+#REF!+AJ137+#REF!+AP137</f>
        <v>#REF!</v>
      </c>
      <c r="G137" s="225" t="e">
        <f>F137/E137*100</f>
        <v>#REF!</v>
      </c>
      <c r="H137" s="225">
        <v>0</v>
      </c>
      <c r="I137" s="225">
        <v>0</v>
      </c>
      <c r="J137" s="225">
        <v>0</v>
      </c>
      <c r="K137" s="225">
        <v>0</v>
      </c>
      <c r="L137" s="225">
        <v>0</v>
      </c>
      <c r="M137" s="225"/>
      <c r="N137" s="225"/>
      <c r="O137" s="225"/>
      <c r="P137" s="225"/>
      <c r="Q137" s="225">
        <v>0</v>
      </c>
      <c r="R137" s="225"/>
      <c r="S137" s="225" t="e">
        <f>R137/Q137*100</f>
        <v>#DIV/0!</v>
      </c>
      <c r="T137" s="225"/>
      <c r="U137" s="225"/>
      <c r="V137" s="225"/>
      <c r="W137" s="225"/>
      <c r="X137" s="225"/>
      <c r="Y137" s="225"/>
      <c r="Z137" s="225"/>
      <c r="AA137" s="225"/>
      <c r="AB137" s="225"/>
      <c r="AC137" s="225"/>
      <c r="AD137" s="225"/>
      <c r="AE137" s="225" t="e">
        <f>AD137/AC137</f>
        <v>#DIV/0!</v>
      </c>
      <c r="AF137" s="225"/>
      <c r="AG137" s="225"/>
      <c r="AH137" s="225"/>
      <c r="AI137" s="225"/>
      <c r="AJ137" s="225"/>
      <c r="AK137" s="225"/>
      <c r="AL137" s="225">
        <v>0</v>
      </c>
      <c r="AM137" s="225"/>
      <c r="AN137" s="225"/>
      <c r="AO137" s="225"/>
      <c r="AP137" s="225"/>
      <c r="AQ137" s="225"/>
      <c r="AR137" s="294"/>
    </row>
    <row r="138" spans="1:44" ht="87.75" hidden="1" customHeight="1">
      <c r="A138" s="223"/>
      <c r="B138" s="233"/>
      <c r="C138" s="233"/>
      <c r="D138" s="254" t="s">
        <v>267</v>
      </c>
      <c r="E138" s="225">
        <f>H138+K138+N138+Q138+T138+W138+Z138+AC138+AF138+AI138+AL138+AO138</f>
        <v>0</v>
      </c>
      <c r="F138" s="225" t="e">
        <f>I138+L138+O138+R138+U138+X138+AD138+#REF!+AJ138+#REF!+AP138</f>
        <v>#REF!</v>
      </c>
      <c r="G138" s="225"/>
      <c r="H138" s="225">
        <v>0</v>
      </c>
      <c r="I138" s="225">
        <v>0</v>
      </c>
      <c r="J138" s="225">
        <v>0</v>
      </c>
      <c r="K138" s="225"/>
      <c r="L138" s="225"/>
      <c r="M138" s="225"/>
      <c r="N138" s="225"/>
      <c r="O138" s="225"/>
      <c r="P138" s="225"/>
      <c r="Q138" s="225"/>
      <c r="R138" s="225"/>
      <c r="S138" s="225"/>
      <c r="T138" s="225"/>
      <c r="U138" s="225"/>
      <c r="V138" s="225"/>
      <c r="W138" s="225"/>
      <c r="X138" s="225"/>
      <c r="Y138" s="225"/>
      <c r="Z138" s="225"/>
      <c r="AA138" s="225"/>
      <c r="AB138" s="225"/>
      <c r="AC138" s="225"/>
      <c r="AD138" s="225"/>
      <c r="AE138" s="225"/>
      <c r="AF138" s="225"/>
      <c r="AG138" s="225"/>
      <c r="AH138" s="225"/>
      <c r="AI138" s="225"/>
      <c r="AJ138" s="225"/>
      <c r="AK138" s="225"/>
      <c r="AL138" s="225"/>
      <c r="AM138" s="225"/>
      <c r="AN138" s="225"/>
      <c r="AO138" s="225"/>
      <c r="AP138" s="225"/>
      <c r="AQ138" s="225"/>
      <c r="AR138" s="294"/>
    </row>
    <row r="139" spans="1:44" ht="21.75" hidden="1" customHeight="1">
      <c r="A139" s="223"/>
      <c r="B139" s="233"/>
      <c r="C139" s="233"/>
      <c r="D139" s="254" t="s">
        <v>266</v>
      </c>
      <c r="E139" s="225">
        <f>H139+K139+N139+Q139+T139+W139+Z139+AC139+AF139+AI139+AL139+AO139</f>
        <v>0</v>
      </c>
      <c r="F139" s="225" t="e">
        <f>I139+L139+O139+R139+U139+X139+AD139+#REF!+AJ139+#REF!+AP139</f>
        <v>#REF!</v>
      </c>
      <c r="G139" s="225"/>
      <c r="H139" s="225">
        <v>0</v>
      </c>
      <c r="I139" s="225">
        <v>0</v>
      </c>
      <c r="J139" s="225">
        <v>0</v>
      </c>
      <c r="K139" s="225"/>
      <c r="L139" s="225"/>
      <c r="M139" s="225"/>
      <c r="N139" s="225"/>
      <c r="O139" s="225"/>
      <c r="P139" s="225"/>
      <c r="Q139" s="225"/>
      <c r="R139" s="225"/>
      <c r="S139" s="225"/>
      <c r="T139" s="225"/>
      <c r="U139" s="225"/>
      <c r="V139" s="225"/>
      <c r="W139" s="225"/>
      <c r="X139" s="225"/>
      <c r="Y139" s="225"/>
      <c r="Z139" s="225"/>
      <c r="AA139" s="225"/>
      <c r="AB139" s="225"/>
      <c r="AC139" s="225"/>
      <c r="AD139" s="225"/>
      <c r="AE139" s="225"/>
      <c r="AF139" s="225"/>
      <c r="AG139" s="225"/>
      <c r="AH139" s="225"/>
      <c r="AI139" s="225"/>
      <c r="AJ139" s="225"/>
      <c r="AK139" s="225"/>
      <c r="AL139" s="225"/>
      <c r="AM139" s="225"/>
      <c r="AN139" s="225"/>
      <c r="AO139" s="225"/>
      <c r="AP139" s="225"/>
      <c r="AQ139" s="225"/>
      <c r="AR139" s="294"/>
    </row>
    <row r="140" spans="1:44" ht="33.75" hidden="1" customHeight="1">
      <c r="A140" s="223"/>
      <c r="B140" s="233"/>
      <c r="C140" s="233"/>
      <c r="D140" s="231" t="s">
        <v>42</v>
      </c>
      <c r="E140" s="225">
        <f>H140+K140+N140+Q140+T140+W140+Z140+AC140+AF140+AI140+AL140+AO140</f>
        <v>0</v>
      </c>
      <c r="F140" s="225" t="e">
        <f>I140+L140+O140+R140+U140+X140+AD140+#REF!+AJ140+#REF!+AP140</f>
        <v>#REF!</v>
      </c>
      <c r="G140" s="225"/>
      <c r="H140" s="225">
        <v>0</v>
      </c>
      <c r="I140" s="225">
        <v>0</v>
      </c>
      <c r="J140" s="225">
        <v>0</v>
      </c>
      <c r="K140" s="225"/>
      <c r="L140" s="225"/>
      <c r="M140" s="225"/>
      <c r="N140" s="225"/>
      <c r="O140" s="225"/>
      <c r="P140" s="225"/>
      <c r="Q140" s="225"/>
      <c r="R140" s="225"/>
      <c r="S140" s="225"/>
      <c r="T140" s="225"/>
      <c r="U140" s="225"/>
      <c r="V140" s="225"/>
      <c r="W140" s="225"/>
      <c r="X140" s="225"/>
      <c r="Y140" s="225"/>
      <c r="Z140" s="225"/>
      <c r="AA140" s="225"/>
      <c r="AB140" s="225"/>
      <c r="AC140" s="225"/>
      <c r="AD140" s="225"/>
      <c r="AE140" s="225"/>
      <c r="AF140" s="225"/>
      <c r="AG140" s="225"/>
      <c r="AH140" s="225"/>
      <c r="AI140" s="225"/>
      <c r="AJ140" s="225"/>
      <c r="AK140" s="225"/>
      <c r="AL140" s="225"/>
      <c r="AM140" s="225"/>
      <c r="AN140" s="225"/>
      <c r="AO140" s="225"/>
      <c r="AP140" s="225"/>
      <c r="AQ140" s="225"/>
      <c r="AR140" s="294"/>
    </row>
    <row r="141" spans="1:44" ht="39" customHeight="1">
      <c r="A141" s="223" t="s">
        <v>359</v>
      </c>
      <c r="B141" s="233" t="s">
        <v>296</v>
      </c>
      <c r="C141" s="233" t="s">
        <v>273</v>
      </c>
      <c r="D141" s="231" t="s">
        <v>41</v>
      </c>
      <c r="E141" s="225">
        <f>E142</f>
        <v>395.661</v>
      </c>
      <c r="F141" s="225">
        <f t="shared" ref="F141:Y141" si="53">F142</f>
        <v>395.661</v>
      </c>
      <c r="G141" s="225">
        <f t="shared" si="53"/>
        <v>100</v>
      </c>
      <c r="H141" s="225">
        <f t="shared" si="53"/>
        <v>0</v>
      </c>
      <c r="I141" s="225">
        <f t="shared" si="53"/>
        <v>0</v>
      </c>
      <c r="J141" s="225">
        <f t="shared" si="53"/>
        <v>0</v>
      </c>
      <c r="K141" s="225">
        <f t="shared" si="53"/>
        <v>0</v>
      </c>
      <c r="L141" s="225">
        <f t="shared" si="53"/>
        <v>0</v>
      </c>
      <c r="M141" s="225">
        <f t="shared" si="53"/>
        <v>0</v>
      </c>
      <c r="N141" s="225">
        <f t="shared" si="53"/>
        <v>0</v>
      </c>
      <c r="O141" s="225">
        <f t="shared" si="53"/>
        <v>0</v>
      </c>
      <c r="P141" s="225">
        <f t="shared" si="53"/>
        <v>0</v>
      </c>
      <c r="Q141" s="225">
        <f t="shared" si="53"/>
        <v>262.709</v>
      </c>
      <c r="R141" s="225">
        <f t="shared" si="53"/>
        <v>262.709</v>
      </c>
      <c r="S141" s="225">
        <f>R141/Q141*100</f>
        <v>100</v>
      </c>
      <c r="T141" s="225">
        <f t="shared" si="53"/>
        <v>0</v>
      </c>
      <c r="U141" s="225">
        <f t="shared" si="53"/>
        <v>0</v>
      </c>
      <c r="V141" s="225">
        <f t="shared" si="53"/>
        <v>0</v>
      </c>
      <c r="W141" s="225">
        <f t="shared" si="53"/>
        <v>0</v>
      </c>
      <c r="X141" s="225">
        <f t="shared" si="53"/>
        <v>0</v>
      </c>
      <c r="Y141" s="225">
        <f t="shared" si="53"/>
        <v>0</v>
      </c>
      <c r="Z141" s="225">
        <f>Z142</f>
        <v>132.952</v>
      </c>
      <c r="AA141" s="225">
        <f t="shared" ref="AA141:AP141" si="54">AA142</f>
        <v>132.952</v>
      </c>
      <c r="AB141" s="243">
        <f t="shared" si="54"/>
        <v>1</v>
      </c>
      <c r="AC141" s="225">
        <f t="shared" si="54"/>
        <v>0</v>
      </c>
      <c r="AD141" s="225">
        <f t="shared" si="54"/>
        <v>0</v>
      </c>
      <c r="AE141" s="225">
        <f t="shared" si="54"/>
        <v>0</v>
      </c>
      <c r="AF141" s="225">
        <f t="shared" si="54"/>
        <v>0</v>
      </c>
      <c r="AG141" s="225">
        <f t="shared" si="54"/>
        <v>0</v>
      </c>
      <c r="AH141" s="225">
        <f t="shared" si="54"/>
        <v>0</v>
      </c>
      <c r="AI141" s="225">
        <f t="shared" si="54"/>
        <v>0</v>
      </c>
      <c r="AJ141" s="225">
        <f t="shared" si="54"/>
        <v>0</v>
      </c>
      <c r="AK141" s="225">
        <f t="shared" si="54"/>
        <v>0</v>
      </c>
      <c r="AL141" s="225">
        <f t="shared" si="54"/>
        <v>0</v>
      </c>
      <c r="AM141" s="225">
        <f t="shared" si="54"/>
        <v>0</v>
      </c>
      <c r="AN141" s="225">
        <f t="shared" si="54"/>
        <v>0</v>
      </c>
      <c r="AO141" s="225">
        <f t="shared" si="54"/>
        <v>0</v>
      </c>
      <c r="AP141" s="225">
        <f t="shared" si="54"/>
        <v>0</v>
      </c>
      <c r="AQ141" s="225"/>
      <c r="AR141" s="294"/>
    </row>
    <row r="142" spans="1:44" ht="39" customHeight="1">
      <c r="A142" s="223"/>
      <c r="B142" s="233"/>
      <c r="C142" s="233"/>
      <c r="D142" s="234" t="s">
        <v>43</v>
      </c>
      <c r="E142" s="225">
        <v>395.661</v>
      </c>
      <c r="F142" s="225">
        <f>R142+AA142</f>
        <v>395.661</v>
      </c>
      <c r="G142" s="225">
        <f>F142/E142*100</f>
        <v>100</v>
      </c>
      <c r="H142" s="225">
        <v>0</v>
      </c>
      <c r="I142" s="225">
        <v>0</v>
      </c>
      <c r="J142" s="225">
        <v>0</v>
      </c>
      <c r="K142" s="225">
        <v>0</v>
      </c>
      <c r="L142" s="225">
        <v>0</v>
      </c>
      <c r="M142" s="225"/>
      <c r="N142" s="225"/>
      <c r="O142" s="225"/>
      <c r="P142" s="225"/>
      <c r="Q142" s="225">
        <v>262.709</v>
      </c>
      <c r="R142" s="225">
        <v>262.709</v>
      </c>
      <c r="S142" s="225">
        <f>R142/Q142*100</f>
        <v>100</v>
      </c>
      <c r="T142" s="225"/>
      <c r="U142" s="225"/>
      <c r="V142" s="225"/>
      <c r="W142" s="225"/>
      <c r="X142" s="225"/>
      <c r="Y142" s="225"/>
      <c r="Z142" s="225">
        <v>132.952</v>
      </c>
      <c r="AA142" s="225">
        <v>132.952</v>
      </c>
      <c r="AB142" s="243">
        <f>AA142/Z142</f>
        <v>1</v>
      </c>
      <c r="AC142" s="225"/>
      <c r="AD142" s="225"/>
      <c r="AE142" s="225"/>
      <c r="AF142" s="225"/>
      <c r="AG142" s="225"/>
      <c r="AH142" s="225"/>
      <c r="AI142" s="225"/>
      <c r="AJ142" s="225"/>
      <c r="AK142" s="225"/>
      <c r="AL142" s="225"/>
      <c r="AM142" s="225"/>
      <c r="AN142" s="225"/>
      <c r="AO142" s="225">
        <f>E142-F142</f>
        <v>0</v>
      </c>
      <c r="AP142" s="225"/>
      <c r="AQ142" s="225"/>
      <c r="AR142" s="294"/>
    </row>
    <row r="143" spans="1:44" ht="26.25" customHeight="1">
      <c r="A143" s="223" t="s">
        <v>360</v>
      </c>
      <c r="B143" s="233" t="s">
        <v>297</v>
      </c>
      <c r="C143" s="233" t="s">
        <v>273</v>
      </c>
      <c r="D143" s="231" t="s">
        <v>41</v>
      </c>
      <c r="E143" s="225">
        <f>E144</f>
        <v>254</v>
      </c>
      <c r="F143" s="225">
        <f t="shared" ref="F143:AP143" si="55">F144</f>
        <v>254</v>
      </c>
      <c r="G143" s="225">
        <f t="shared" ref="G143:G144" si="56">F143/E143*100</f>
        <v>100</v>
      </c>
      <c r="H143" s="225">
        <f t="shared" si="55"/>
        <v>0</v>
      </c>
      <c r="I143" s="225">
        <f t="shared" si="55"/>
        <v>0</v>
      </c>
      <c r="J143" s="225">
        <f t="shared" si="55"/>
        <v>0</v>
      </c>
      <c r="K143" s="225">
        <f t="shared" si="55"/>
        <v>254</v>
      </c>
      <c r="L143" s="225">
        <f t="shared" si="55"/>
        <v>254</v>
      </c>
      <c r="M143" s="225">
        <f>L143/K143</f>
        <v>1</v>
      </c>
      <c r="N143" s="225">
        <f t="shared" si="55"/>
        <v>0</v>
      </c>
      <c r="O143" s="225">
        <f t="shared" si="55"/>
        <v>0</v>
      </c>
      <c r="P143" s="225">
        <f t="shared" si="55"/>
        <v>0</v>
      </c>
      <c r="Q143" s="225"/>
      <c r="R143" s="225">
        <f t="shared" si="55"/>
        <v>0</v>
      </c>
      <c r="S143" s="225">
        <f t="shared" si="55"/>
        <v>0</v>
      </c>
      <c r="T143" s="225">
        <f t="shared" si="55"/>
        <v>0</v>
      </c>
      <c r="U143" s="225">
        <f t="shared" si="55"/>
        <v>0</v>
      </c>
      <c r="V143" s="225">
        <f t="shared" si="55"/>
        <v>0</v>
      </c>
      <c r="W143" s="225">
        <f t="shared" si="55"/>
        <v>0</v>
      </c>
      <c r="X143" s="225">
        <f t="shared" si="55"/>
        <v>0</v>
      </c>
      <c r="Y143" s="225">
        <f t="shared" si="55"/>
        <v>0</v>
      </c>
      <c r="Z143" s="225">
        <f t="shared" si="55"/>
        <v>0</v>
      </c>
      <c r="AA143" s="225">
        <f t="shared" si="55"/>
        <v>0</v>
      </c>
      <c r="AB143" s="225">
        <f t="shared" si="55"/>
        <v>0</v>
      </c>
      <c r="AC143" s="225">
        <f t="shared" si="55"/>
        <v>0</v>
      </c>
      <c r="AD143" s="225">
        <f t="shared" si="55"/>
        <v>0</v>
      </c>
      <c r="AE143" s="225">
        <f t="shared" si="55"/>
        <v>0</v>
      </c>
      <c r="AF143" s="225">
        <f t="shared" si="55"/>
        <v>0</v>
      </c>
      <c r="AG143" s="225">
        <f t="shared" si="55"/>
        <v>0</v>
      </c>
      <c r="AH143" s="225">
        <f t="shared" si="55"/>
        <v>0</v>
      </c>
      <c r="AI143" s="225">
        <f t="shared" si="55"/>
        <v>0</v>
      </c>
      <c r="AJ143" s="225">
        <f t="shared" si="55"/>
        <v>0</v>
      </c>
      <c r="AK143" s="225">
        <f t="shared" si="55"/>
        <v>0</v>
      </c>
      <c r="AL143" s="225">
        <f t="shared" si="55"/>
        <v>0</v>
      </c>
      <c r="AM143" s="225">
        <f t="shared" si="55"/>
        <v>0</v>
      </c>
      <c r="AN143" s="225">
        <f t="shared" si="55"/>
        <v>0</v>
      </c>
      <c r="AO143" s="225">
        <f t="shared" si="55"/>
        <v>0</v>
      </c>
      <c r="AP143" s="225">
        <f t="shared" si="55"/>
        <v>0</v>
      </c>
      <c r="AQ143" s="225"/>
      <c r="AR143" s="294"/>
    </row>
    <row r="144" spans="1:44" ht="26.25" customHeight="1">
      <c r="A144" s="223"/>
      <c r="B144" s="233"/>
      <c r="C144" s="233"/>
      <c r="D144" s="234" t="s">
        <v>43</v>
      </c>
      <c r="E144" s="225">
        <f>K144</f>
        <v>254</v>
      </c>
      <c r="F144" s="225">
        <f>L144</f>
        <v>254</v>
      </c>
      <c r="G144" s="225">
        <f t="shared" si="56"/>
        <v>100</v>
      </c>
      <c r="H144" s="225">
        <v>0</v>
      </c>
      <c r="I144" s="225">
        <v>0</v>
      </c>
      <c r="J144" s="225">
        <v>0</v>
      </c>
      <c r="K144" s="225">
        <v>254</v>
      </c>
      <c r="L144" s="225">
        <v>254</v>
      </c>
      <c r="M144" s="225">
        <f>L144/K144</f>
        <v>1</v>
      </c>
      <c r="N144" s="225"/>
      <c r="O144" s="225"/>
      <c r="P144" s="225"/>
      <c r="Q144" s="225"/>
      <c r="R144" s="225"/>
      <c r="S144" s="225"/>
      <c r="T144" s="225"/>
      <c r="U144" s="225"/>
      <c r="V144" s="225"/>
      <c r="W144" s="225"/>
      <c r="X144" s="225"/>
      <c r="Y144" s="225"/>
      <c r="Z144" s="225"/>
      <c r="AA144" s="225"/>
      <c r="AB144" s="225"/>
      <c r="AC144" s="225"/>
      <c r="AD144" s="225"/>
      <c r="AE144" s="225"/>
      <c r="AF144" s="225"/>
      <c r="AG144" s="225"/>
      <c r="AH144" s="225"/>
      <c r="AI144" s="225"/>
      <c r="AJ144" s="225"/>
      <c r="AK144" s="225"/>
      <c r="AL144" s="225"/>
      <c r="AM144" s="225"/>
      <c r="AN144" s="225"/>
      <c r="AO144" s="225"/>
      <c r="AP144" s="225"/>
      <c r="AQ144" s="225"/>
      <c r="AR144" s="294"/>
    </row>
    <row r="145" spans="1:44" ht="37.5" customHeight="1">
      <c r="A145" s="223" t="s">
        <v>361</v>
      </c>
      <c r="B145" s="233" t="s">
        <v>298</v>
      </c>
      <c r="C145" s="233" t="s">
        <v>273</v>
      </c>
      <c r="D145" s="231" t="s">
        <v>41</v>
      </c>
      <c r="E145" s="225">
        <f>E146</f>
        <v>265</v>
      </c>
      <c r="F145" s="225">
        <f t="shared" ref="F145:AP145" si="57">F146</f>
        <v>265</v>
      </c>
      <c r="G145" s="225">
        <f t="shared" si="57"/>
        <v>1</v>
      </c>
      <c r="H145" s="225">
        <f t="shared" si="57"/>
        <v>0</v>
      </c>
      <c r="I145" s="225">
        <f t="shared" si="57"/>
        <v>0</v>
      </c>
      <c r="J145" s="225">
        <f t="shared" si="57"/>
        <v>0</v>
      </c>
      <c r="K145" s="225">
        <f t="shared" si="57"/>
        <v>0</v>
      </c>
      <c r="L145" s="225">
        <f t="shared" si="57"/>
        <v>0</v>
      </c>
      <c r="M145" s="225">
        <f t="shared" si="57"/>
        <v>0</v>
      </c>
      <c r="N145" s="225">
        <f t="shared" si="57"/>
        <v>0</v>
      </c>
      <c r="O145" s="225">
        <f t="shared" si="57"/>
        <v>0</v>
      </c>
      <c r="P145" s="225">
        <f t="shared" si="57"/>
        <v>0</v>
      </c>
      <c r="Q145" s="225">
        <f t="shared" si="57"/>
        <v>0</v>
      </c>
      <c r="R145" s="225">
        <f t="shared" si="57"/>
        <v>0</v>
      </c>
      <c r="S145" s="225">
        <f t="shared" si="57"/>
        <v>0</v>
      </c>
      <c r="T145" s="225">
        <f t="shared" si="57"/>
        <v>0</v>
      </c>
      <c r="U145" s="225">
        <f t="shared" si="57"/>
        <v>0</v>
      </c>
      <c r="V145" s="225">
        <f t="shared" si="57"/>
        <v>0</v>
      </c>
      <c r="W145" s="225">
        <f t="shared" si="57"/>
        <v>265</v>
      </c>
      <c r="X145" s="225">
        <f t="shared" si="57"/>
        <v>265</v>
      </c>
      <c r="Y145" s="225">
        <f t="shared" si="57"/>
        <v>100</v>
      </c>
      <c r="Z145" s="225">
        <f t="shared" si="57"/>
        <v>0</v>
      </c>
      <c r="AA145" s="225">
        <f t="shared" si="57"/>
        <v>0</v>
      </c>
      <c r="AB145" s="225">
        <f t="shared" si="57"/>
        <v>0</v>
      </c>
      <c r="AC145" s="225">
        <f t="shared" si="57"/>
        <v>0</v>
      </c>
      <c r="AD145" s="225">
        <f t="shared" si="57"/>
        <v>0</v>
      </c>
      <c r="AE145" s="225">
        <f t="shared" si="57"/>
        <v>0</v>
      </c>
      <c r="AF145" s="225">
        <f t="shared" si="57"/>
        <v>0</v>
      </c>
      <c r="AG145" s="225">
        <f t="shared" si="57"/>
        <v>0</v>
      </c>
      <c r="AH145" s="225">
        <f t="shared" si="57"/>
        <v>0</v>
      </c>
      <c r="AI145" s="225">
        <f t="shared" si="57"/>
        <v>0</v>
      </c>
      <c r="AJ145" s="225">
        <f t="shared" si="57"/>
        <v>0</v>
      </c>
      <c r="AK145" s="225">
        <f t="shared" si="57"/>
        <v>0</v>
      </c>
      <c r="AL145" s="225">
        <f t="shared" si="57"/>
        <v>0</v>
      </c>
      <c r="AM145" s="225">
        <f t="shared" si="57"/>
        <v>0</v>
      </c>
      <c r="AN145" s="225">
        <f t="shared" si="57"/>
        <v>0</v>
      </c>
      <c r="AO145" s="225">
        <f t="shared" si="57"/>
        <v>0</v>
      </c>
      <c r="AP145" s="225">
        <f t="shared" si="57"/>
        <v>0</v>
      </c>
      <c r="AQ145" s="225"/>
      <c r="AR145" s="294"/>
    </row>
    <row r="146" spans="1:44" ht="37.5" customHeight="1">
      <c r="A146" s="223"/>
      <c r="B146" s="233"/>
      <c r="C146" s="233"/>
      <c r="D146" s="234" t="s">
        <v>43</v>
      </c>
      <c r="E146" s="225">
        <f>W146</f>
        <v>265</v>
      </c>
      <c r="F146" s="225">
        <f>X146</f>
        <v>265</v>
      </c>
      <c r="G146" s="225">
        <f>F146/E146</f>
        <v>1</v>
      </c>
      <c r="H146" s="225">
        <v>0</v>
      </c>
      <c r="I146" s="225">
        <v>0</v>
      </c>
      <c r="J146" s="225">
        <v>0</v>
      </c>
      <c r="K146" s="225">
        <v>0</v>
      </c>
      <c r="L146" s="225">
        <v>0</v>
      </c>
      <c r="M146" s="225"/>
      <c r="N146" s="225"/>
      <c r="O146" s="225"/>
      <c r="P146" s="225"/>
      <c r="Q146" s="225"/>
      <c r="R146" s="225"/>
      <c r="S146" s="225"/>
      <c r="T146" s="225"/>
      <c r="U146" s="225"/>
      <c r="V146" s="225"/>
      <c r="W146" s="225">
        <v>265</v>
      </c>
      <c r="X146" s="225">
        <v>265</v>
      </c>
      <c r="Y146" s="225">
        <f>X146/W146*100</f>
        <v>100</v>
      </c>
      <c r="Z146" s="225">
        <v>0</v>
      </c>
      <c r="AA146" s="225"/>
      <c r="AB146" s="225"/>
      <c r="AC146" s="225"/>
      <c r="AD146" s="225"/>
      <c r="AE146" s="225"/>
      <c r="AF146" s="225"/>
      <c r="AG146" s="225"/>
      <c r="AH146" s="225"/>
      <c r="AI146" s="225"/>
      <c r="AJ146" s="225"/>
      <c r="AK146" s="225"/>
      <c r="AL146" s="225"/>
      <c r="AM146" s="225"/>
      <c r="AN146" s="225"/>
      <c r="AO146" s="225"/>
      <c r="AP146" s="225"/>
      <c r="AQ146" s="225"/>
      <c r="AR146" s="294"/>
    </row>
    <row r="147" spans="1:44" ht="37.5" customHeight="1">
      <c r="A147" s="223" t="s">
        <v>362</v>
      </c>
      <c r="B147" s="233" t="s">
        <v>305</v>
      </c>
      <c r="C147" s="233" t="s">
        <v>273</v>
      </c>
      <c r="D147" s="231" t="s">
        <v>41</v>
      </c>
      <c r="E147" s="225">
        <f>E148</f>
        <v>659.01599999999996</v>
      </c>
      <c r="F147" s="225">
        <f t="shared" ref="F147:AP147" si="58">F148</f>
        <v>659.01599999999996</v>
      </c>
      <c r="G147" s="225">
        <f t="shared" ref="G147:G150" si="59">F147/E147*100</f>
        <v>100</v>
      </c>
      <c r="H147" s="225">
        <f t="shared" si="58"/>
        <v>0</v>
      </c>
      <c r="I147" s="225">
        <f t="shared" si="58"/>
        <v>0</v>
      </c>
      <c r="J147" s="225">
        <f t="shared" si="58"/>
        <v>0</v>
      </c>
      <c r="K147" s="225">
        <f t="shared" si="58"/>
        <v>0</v>
      </c>
      <c r="L147" s="225">
        <f t="shared" si="58"/>
        <v>0</v>
      </c>
      <c r="M147" s="225">
        <f t="shared" si="58"/>
        <v>0</v>
      </c>
      <c r="N147" s="225">
        <f t="shared" si="58"/>
        <v>500.22899999999998</v>
      </c>
      <c r="O147" s="225">
        <f t="shared" si="58"/>
        <v>500.22899999999998</v>
      </c>
      <c r="P147" s="225">
        <f t="shared" ref="P147:P150" si="60">O147/N147*100</f>
        <v>100</v>
      </c>
      <c r="Q147" s="225">
        <f t="shared" si="58"/>
        <v>89.016000000000005</v>
      </c>
      <c r="R147" s="225">
        <f t="shared" si="58"/>
        <v>89.016000000000005</v>
      </c>
      <c r="S147" s="225">
        <f t="shared" si="58"/>
        <v>100</v>
      </c>
      <c r="T147" s="225">
        <f t="shared" si="58"/>
        <v>69.771000000000001</v>
      </c>
      <c r="U147" s="225">
        <f t="shared" si="58"/>
        <v>69.771000000000001</v>
      </c>
      <c r="V147" s="225">
        <f t="shared" si="58"/>
        <v>100</v>
      </c>
      <c r="W147" s="225">
        <f t="shared" si="58"/>
        <v>0</v>
      </c>
      <c r="X147" s="225">
        <f t="shared" si="58"/>
        <v>0</v>
      </c>
      <c r="Y147" s="225">
        <f t="shared" si="58"/>
        <v>0</v>
      </c>
      <c r="Z147" s="225">
        <f t="shared" si="58"/>
        <v>0</v>
      </c>
      <c r="AA147" s="225">
        <f t="shared" si="58"/>
        <v>0</v>
      </c>
      <c r="AB147" s="225">
        <f t="shared" si="58"/>
        <v>0</v>
      </c>
      <c r="AC147" s="225">
        <f t="shared" si="58"/>
        <v>0</v>
      </c>
      <c r="AD147" s="225">
        <f t="shared" si="58"/>
        <v>0</v>
      </c>
      <c r="AE147" s="225">
        <f t="shared" si="58"/>
        <v>0</v>
      </c>
      <c r="AF147" s="225">
        <f t="shared" si="58"/>
        <v>0</v>
      </c>
      <c r="AG147" s="225">
        <f t="shared" si="58"/>
        <v>0</v>
      </c>
      <c r="AH147" s="225">
        <f t="shared" si="58"/>
        <v>0</v>
      </c>
      <c r="AI147" s="225">
        <f t="shared" si="58"/>
        <v>0</v>
      </c>
      <c r="AJ147" s="225">
        <f t="shared" si="58"/>
        <v>0</v>
      </c>
      <c r="AK147" s="225">
        <f t="shared" si="58"/>
        <v>0</v>
      </c>
      <c r="AL147" s="225">
        <f t="shared" si="58"/>
        <v>0</v>
      </c>
      <c r="AM147" s="225">
        <f t="shared" si="58"/>
        <v>0</v>
      </c>
      <c r="AN147" s="225">
        <f t="shared" si="58"/>
        <v>0</v>
      </c>
      <c r="AO147" s="225">
        <f t="shared" si="58"/>
        <v>0</v>
      </c>
      <c r="AP147" s="225">
        <f t="shared" si="58"/>
        <v>0</v>
      </c>
      <c r="AQ147" s="225"/>
      <c r="AR147" s="294"/>
    </row>
    <row r="148" spans="1:44" ht="37.5" customHeight="1">
      <c r="A148" s="223"/>
      <c r="B148" s="233"/>
      <c r="C148" s="233"/>
      <c r="D148" s="234" t="s">
        <v>43</v>
      </c>
      <c r="E148" s="225">
        <v>659.01599999999996</v>
      </c>
      <c r="F148" s="225">
        <f>O148+Q148+U148</f>
        <v>659.01599999999996</v>
      </c>
      <c r="G148" s="225">
        <f t="shared" si="59"/>
        <v>100</v>
      </c>
      <c r="H148" s="225">
        <v>0</v>
      </c>
      <c r="I148" s="225">
        <v>0</v>
      </c>
      <c r="J148" s="225">
        <v>0</v>
      </c>
      <c r="K148" s="225">
        <v>0</v>
      </c>
      <c r="L148" s="225">
        <v>0</v>
      </c>
      <c r="M148" s="225"/>
      <c r="N148" s="225">
        <v>500.22899999999998</v>
      </c>
      <c r="O148" s="225">
        <v>500.22899999999998</v>
      </c>
      <c r="P148" s="225">
        <f t="shared" si="60"/>
        <v>100</v>
      </c>
      <c r="Q148" s="225">
        <v>89.016000000000005</v>
      </c>
      <c r="R148" s="225">
        <v>89.016000000000005</v>
      </c>
      <c r="S148" s="225">
        <f>R148/Q148*100</f>
        <v>100</v>
      </c>
      <c r="T148" s="225">
        <v>69.771000000000001</v>
      </c>
      <c r="U148" s="225">
        <f>T148</f>
        <v>69.771000000000001</v>
      </c>
      <c r="V148" s="225">
        <f>U148/T148*100</f>
        <v>100</v>
      </c>
      <c r="W148" s="225"/>
      <c r="X148" s="225"/>
      <c r="Y148" s="225"/>
      <c r="Z148" s="225"/>
      <c r="AA148" s="225"/>
      <c r="AB148" s="225"/>
      <c r="AC148" s="225"/>
      <c r="AD148" s="225"/>
      <c r="AE148" s="225"/>
      <c r="AF148" s="225"/>
      <c r="AG148" s="225"/>
      <c r="AH148" s="225"/>
      <c r="AI148" s="225"/>
      <c r="AJ148" s="225"/>
      <c r="AK148" s="225"/>
      <c r="AL148" s="225"/>
      <c r="AM148" s="225"/>
      <c r="AN148" s="225"/>
      <c r="AO148" s="225"/>
      <c r="AP148" s="225"/>
      <c r="AQ148" s="225"/>
      <c r="AR148" s="294"/>
    </row>
    <row r="149" spans="1:44" ht="37.5" customHeight="1">
      <c r="A149" s="223" t="s">
        <v>363</v>
      </c>
      <c r="B149" s="233" t="s">
        <v>306</v>
      </c>
      <c r="C149" s="233" t="s">
        <v>273</v>
      </c>
      <c r="D149" s="231" t="s">
        <v>41</v>
      </c>
      <c r="E149" s="225">
        <f>E150</f>
        <v>229</v>
      </c>
      <c r="F149" s="225">
        <f t="shared" ref="F149:AP149" si="61">F150</f>
        <v>229</v>
      </c>
      <c r="G149" s="225">
        <f t="shared" si="59"/>
        <v>100</v>
      </c>
      <c r="H149" s="225">
        <f t="shared" si="61"/>
        <v>0</v>
      </c>
      <c r="I149" s="225">
        <f t="shared" si="61"/>
        <v>0</v>
      </c>
      <c r="J149" s="225">
        <f t="shared" si="61"/>
        <v>0</v>
      </c>
      <c r="K149" s="225">
        <f t="shared" si="61"/>
        <v>0</v>
      </c>
      <c r="L149" s="225">
        <f t="shared" si="61"/>
        <v>0</v>
      </c>
      <c r="M149" s="225">
        <f t="shared" si="61"/>
        <v>0</v>
      </c>
      <c r="N149" s="225">
        <f t="shared" si="61"/>
        <v>229</v>
      </c>
      <c r="O149" s="225">
        <f t="shared" si="61"/>
        <v>229</v>
      </c>
      <c r="P149" s="225">
        <f t="shared" si="60"/>
        <v>100</v>
      </c>
      <c r="Q149" s="225">
        <f t="shared" si="61"/>
        <v>0</v>
      </c>
      <c r="R149" s="225">
        <f t="shared" si="61"/>
        <v>0</v>
      </c>
      <c r="S149" s="225">
        <f t="shared" si="61"/>
        <v>0</v>
      </c>
      <c r="T149" s="225">
        <f t="shared" si="61"/>
        <v>0</v>
      </c>
      <c r="U149" s="225">
        <f t="shared" si="61"/>
        <v>0</v>
      </c>
      <c r="V149" s="225">
        <f t="shared" si="61"/>
        <v>0</v>
      </c>
      <c r="W149" s="225">
        <f t="shared" si="61"/>
        <v>0</v>
      </c>
      <c r="X149" s="225">
        <f t="shared" si="61"/>
        <v>0</v>
      </c>
      <c r="Y149" s="225">
        <f t="shared" si="61"/>
        <v>0</v>
      </c>
      <c r="Z149" s="225">
        <f t="shared" si="61"/>
        <v>0</v>
      </c>
      <c r="AA149" s="225">
        <f t="shared" si="61"/>
        <v>0</v>
      </c>
      <c r="AB149" s="225">
        <f t="shared" si="61"/>
        <v>0</v>
      </c>
      <c r="AC149" s="225">
        <f t="shared" si="61"/>
        <v>0</v>
      </c>
      <c r="AD149" s="225">
        <f t="shared" si="61"/>
        <v>0</v>
      </c>
      <c r="AE149" s="225">
        <f t="shared" si="61"/>
        <v>0</v>
      </c>
      <c r="AF149" s="225">
        <f t="shared" si="61"/>
        <v>0</v>
      </c>
      <c r="AG149" s="225">
        <f t="shared" si="61"/>
        <v>0</v>
      </c>
      <c r="AH149" s="225">
        <f t="shared" si="61"/>
        <v>0</v>
      </c>
      <c r="AI149" s="225">
        <f t="shared" si="61"/>
        <v>0</v>
      </c>
      <c r="AJ149" s="225">
        <f t="shared" si="61"/>
        <v>0</v>
      </c>
      <c r="AK149" s="225">
        <f t="shared" si="61"/>
        <v>0</v>
      </c>
      <c r="AL149" s="225">
        <f t="shared" si="61"/>
        <v>0</v>
      </c>
      <c r="AM149" s="225">
        <f t="shared" si="61"/>
        <v>0</v>
      </c>
      <c r="AN149" s="225">
        <f t="shared" si="61"/>
        <v>0</v>
      </c>
      <c r="AO149" s="225">
        <f t="shared" si="61"/>
        <v>0</v>
      </c>
      <c r="AP149" s="225">
        <f t="shared" si="61"/>
        <v>0</v>
      </c>
      <c r="AQ149" s="225"/>
      <c r="AR149" s="294"/>
    </row>
    <row r="150" spans="1:44" ht="37.5" customHeight="1">
      <c r="A150" s="223"/>
      <c r="B150" s="233"/>
      <c r="C150" s="233"/>
      <c r="D150" s="234" t="s">
        <v>43</v>
      </c>
      <c r="E150" s="225">
        <f>N150+T150+AO150</f>
        <v>229</v>
      </c>
      <c r="F150" s="225">
        <f>O150</f>
        <v>229</v>
      </c>
      <c r="G150" s="225">
        <f t="shared" si="59"/>
        <v>100</v>
      </c>
      <c r="H150" s="225"/>
      <c r="I150" s="225"/>
      <c r="J150" s="225"/>
      <c r="K150" s="225"/>
      <c r="L150" s="225"/>
      <c r="M150" s="225"/>
      <c r="N150" s="225">
        <v>229</v>
      </c>
      <c r="O150" s="225">
        <v>229</v>
      </c>
      <c r="P150" s="225">
        <f t="shared" si="60"/>
        <v>100</v>
      </c>
      <c r="Q150" s="225"/>
      <c r="R150" s="225"/>
      <c r="S150" s="225"/>
      <c r="T150" s="225"/>
      <c r="U150" s="225"/>
      <c r="V150" s="225"/>
      <c r="W150" s="225"/>
      <c r="X150" s="225"/>
      <c r="Y150" s="225"/>
      <c r="Z150" s="225"/>
      <c r="AA150" s="225"/>
      <c r="AB150" s="225"/>
      <c r="AC150" s="225"/>
      <c r="AD150" s="225"/>
      <c r="AE150" s="225"/>
      <c r="AF150" s="225"/>
      <c r="AG150" s="225"/>
      <c r="AH150" s="225"/>
      <c r="AI150" s="225"/>
      <c r="AJ150" s="225"/>
      <c r="AK150" s="225"/>
      <c r="AL150" s="225"/>
      <c r="AM150" s="225"/>
      <c r="AN150" s="225"/>
      <c r="AO150" s="225"/>
      <c r="AP150" s="225"/>
      <c r="AQ150" s="225"/>
      <c r="AR150" s="294"/>
    </row>
    <row r="151" spans="1:44" ht="37.5" customHeight="1">
      <c r="A151" s="223" t="s">
        <v>364</v>
      </c>
      <c r="B151" s="233" t="s">
        <v>307</v>
      </c>
      <c r="C151" s="233" t="s">
        <v>273</v>
      </c>
      <c r="D151" s="231" t="s">
        <v>41</v>
      </c>
      <c r="E151" s="225">
        <f>E152</f>
        <v>330</v>
      </c>
      <c r="F151" s="225">
        <f t="shared" ref="F151:AP151" si="62">F152</f>
        <v>330</v>
      </c>
      <c r="G151" s="225">
        <f t="shared" si="62"/>
        <v>100</v>
      </c>
      <c r="H151" s="225">
        <f t="shared" si="62"/>
        <v>0</v>
      </c>
      <c r="I151" s="225">
        <f t="shared" si="62"/>
        <v>0</v>
      </c>
      <c r="J151" s="225">
        <f t="shared" si="62"/>
        <v>0</v>
      </c>
      <c r="K151" s="225">
        <f t="shared" si="62"/>
        <v>0</v>
      </c>
      <c r="L151" s="225">
        <f t="shared" si="62"/>
        <v>0</v>
      </c>
      <c r="M151" s="225">
        <f t="shared" si="62"/>
        <v>0</v>
      </c>
      <c r="N151" s="225">
        <f t="shared" si="62"/>
        <v>0</v>
      </c>
      <c r="O151" s="225">
        <f t="shared" si="62"/>
        <v>0</v>
      </c>
      <c r="P151" s="225">
        <f t="shared" si="62"/>
        <v>0</v>
      </c>
      <c r="Q151" s="225">
        <f t="shared" si="62"/>
        <v>0</v>
      </c>
      <c r="R151" s="225">
        <f t="shared" si="62"/>
        <v>0</v>
      </c>
      <c r="S151" s="225">
        <f t="shared" si="62"/>
        <v>0</v>
      </c>
      <c r="T151" s="225">
        <f t="shared" si="62"/>
        <v>330</v>
      </c>
      <c r="U151" s="225">
        <f t="shared" si="62"/>
        <v>330</v>
      </c>
      <c r="V151" s="225">
        <f t="shared" si="62"/>
        <v>100</v>
      </c>
      <c r="W151" s="225">
        <f t="shared" si="62"/>
        <v>0</v>
      </c>
      <c r="X151" s="225">
        <f t="shared" si="62"/>
        <v>0</v>
      </c>
      <c r="Y151" s="225">
        <f t="shared" si="62"/>
        <v>0</v>
      </c>
      <c r="Z151" s="225">
        <f t="shared" si="62"/>
        <v>0</v>
      </c>
      <c r="AA151" s="225">
        <f t="shared" si="62"/>
        <v>0</v>
      </c>
      <c r="AB151" s="225">
        <f t="shared" si="62"/>
        <v>0</v>
      </c>
      <c r="AC151" s="225">
        <f t="shared" si="62"/>
        <v>0</v>
      </c>
      <c r="AD151" s="225">
        <f t="shared" si="62"/>
        <v>0</v>
      </c>
      <c r="AE151" s="225">
        <f t="shared" si="62"/>
        <v>0</v>
      </c>
      <c r="AF151" s="225">
        <f t="shared" si="62"/>
        <v>0</v>
      </c>
      <c r="AG151" s="225">
        <f t="shared" si="62"/>
        <v>0</v>
      </c>
      <c r="AH151" s="225">
        <f t="shared" si="62"/>
        <v>0</v>
      </c>
      <c r="AI151" s="225">
        <f t="shared" si="62"/>
        <v>0</v>
      </c>
      <c r="AJ151" s="225">
        <f t="shared" si="62"/>
        <v>0</v>
      </c>
      <c r="AK151" s="225">
        <f t="shared" si="62"/>
        <v>0</v>
      </c>
      <c r="AL151" s="225">
        <f t="shared" si="62"/>
        <v>0</v>
      </c>
      <c r="AM151" s="225">
        <f t="shared" si="62"/>
        <v>0</v>
      </c>
      <c r="AN151" s="225">
        <f t="shared" si="62"/>
        <v>0</v>
      </c>
      <c r="AO151" s="225">
        <f t="shared" si="62"/>
        <v>0</v>
      </c>
      <c r="AP151" s="225">
        <f t="shared" si="62"/>
        <v>0</v>
      </c>
      <c r="AQ151" s="225"/>
      <c r="AR151" s="294"/>
    </row>
    <row r="152" spans="1:44" ht="37.5" customHeight="1">
      <c r="A152" s="223"/>
      <c r="B152" s="233"/>
      <c r="C152" s="233"/>
      <c r="D152" s="234" t="s">
        <v>43</v>
      </c>
      <c r="E152" s="225">
        <v>330</v>
      </c>
      <c r="F152" s="225">
        <f>U152</f>
        <v>330</v>
      </c>
      <c r="G152" s="225">
        <f>F152/E152*100</f>
        <v>100</v>
      </c>
      <c r="H152" s="225">
        <v>0</v>
      </c>
      <c r="I152" s="225">
        <v>0</v>
      </c>
      <c r="J152" s="225">
        <v>0</v>
      </c>
      <c r="K152" s="225">
        <v>0</v>
      </c>
      <c r="L152" s="225">
        <v>0</v>
      </c>
      <c r="M152" s="225"/>
      <c r="N152" s="225"/>
      <c r="O152" s="225"/>
      <c r="P152" s="225"/>
      <c r="Q152" s="225"/>
      <c r="R152" s="225"/>
      <c r="S152" s="225"/>
      <c r="T152" s="225">
        <v>330</v>
      </c>
      <c r="U152" s="225">
        <v>330</v>
      </c>
      <c r="V152" s="225">
        <f>U152/T152*100</f>
        <v>100</v>
      </c>
      <c r="W152" s="225"/>
      <c r="X152" s="225"/>
      <c r="Y152" s="225"/>
      <c r="Z152" s="225"/>
      <c r="AA152" s="225"/>
      <c r="AB152" s="225"/>
      <c r="AC152" s="225"/>
      <c r="AD152" s="225"/>
      <c r="AE152" s="225"/>
      <c r="AF152" s="225"/>
      <c r="AG152" s="225"/>
      <c r="AH152" s="225"/>
      <c r="AI152" s="225"/>
      <c r="AJ152" s="225"/>
      <c r="AK152" s="225"/>
      <c r="AL152" s="225"/>
      <c r="AM152" s="225"/>
      <c r="AN152" s="225"/>
      <c r="AO152" s="225">
        <f>E152-F152</f>
        <v>0</v>
      </c>
      <c r="AP152" s="225"/>
      <c r="AQ152" s="225"/>
      <c r="AR152" s="294"/>
    </row>
    <row r="153" spans="1:44" ht="37.5" customHeight="1">
      <c r="A153" s="223" t="s">
        <v>365</v>
      </c>
      <c r="B153" s="233" t="s">
        <v>308</v>
      </c>
      <c r="C153" s="233" t="s">
        <v>273</v>
      </c>
      <c r="D153" s="231" t="s">
        <v>41</v>
      </c>
      <c r="E153" s="225">
        <f>E154</f>
        <v>380</v>
      </c>
      <c r="F153" s="225">
        <f>F154</f>
        <v>380</v>
      </c>
      <c r="G153" s="225">
        <f t="shared" ref="G153:AP153" si="63">G154</f>
        <v>100</v>
      </c>
      <c r="H153" s="225">
        <f t="shared" si="63"/>
        <v>0</v>
      </c>
      <c r="I153" s="225">
        <f t="shared" si="63"/>
        <v>0</v>
      </c>
      <c r="J153" s="225">
        <f t="shared" si="63"/>
        <v>0</v>
      </c>
      <c r="K153" s="225">
        <f t="shared" si="63"/>
        <v>0</v>
      </c>
      <c r="L153" s="225">
        <f t="shared" si="63"/>
        <v>0</v>
      </c>
      <c r="M153" s="225">
        <f t="shared" si="63"/>
        <v>0</v>
      </c>
      <c r="N153" s="225">
        <f t="shared" si="63"/>
        <v>0</v>
      </c>
      <c r="O153" s="225">
        <f t="shared" si="63"/>
        <v>0</v>
      </c>
      <c r="P153" s="225">
        <f t="shared" si="63"/>
        <v>0</v>
      </c>
      <c r="Q153" s="225">
        <f t="shared" si="63"/>
        <v>0</v>
      </c>
      <c r="R153" s="225">
        <f t="shared" si="63"/>
        <v>0</v>
      </c>
      <c r="S153" s="225">
        <f t="shared" si="63"/>
        <v>0</v>
      </c>
      <c r="T153" s="225">
        <f t="shared" si="63"/>
        <v>0</v>
      </c>
      <c r="U153" s="225">
        <f t="shared" si="63"/>
        <v>0</v>
      </c>
      <c r="V153" s="225">
        <f t="shared" si="63"/>
        <v>0</v>
      </c>
      <c r="W153" s="225">
        <f t="shared" si="63"/>
        <v>380</v>
      </c>
      <c r="X153" s="225">
        <f t="shared" si="63"/>
        <v>380</v>
      </c>
      <c r="Y153" s="225">
        <f t="shared" si="63"/>
        <v>100</v>
      </c>
      <c r="Z153" s="225">
        <f t="shared" si="63"/>
        <v>0</v>
      </c>
      <c r="AA153" s="225">
        <f t="shared" si="63"/>
        <v>0</v>
      </c>
      <c r="AB153" s="225">
        <f t="shared" si="63"/>
        <v>0</v>
      </c>
      <c r="AC153" s="225">
        <f t="shared" si="63"/>
        <v>0</v>
      </c>
      <c r="AD153" s="225">
        <f t="shared" si="63"/>
        <v>0</v>
      </c>
      <c r="AE153" s="225">
        <f t="shared" si="63"/>
        <v>0</v>
      </c>
      <c r="AF153" s="225">
        <f t="shared" si="63"/>
        <v>0</v>
      </c>
      <c r="AG153" s="225">
        <f t="shared" si="63"/>
        <v>0</v>
      </c>
      <c r="AH153" s="225">
        <f t="shared" si="63"/>
        <v>0</v>
      </c>
      <c r="AI153" s="225">
        <f t="shared" si="63"/>
        <v>0</v>
      </c>
      <c r="AJ153" s="225">
        <f t="shared" si="63"/>
        <v>0</v>
      </c>
      <c r="AK153" s="225">
        <f t="shared" si="63"/>
        <v>0</v>
      </c>
      <c r="AL153" s="225">
        <f t="shared" si="63"/>
        <v>0</v>
      </c>
      <c r="AM153" s="225">
        <f t="shared" si="63"/>
        <v>0</v>
      </c>
      <c r="AN153" s="225">
        <f t="shared" si="63"/>
        <v>0</v>
      </c>
      <c r="AO153" s="225">
        <f t="shared" si="63"/>
        <v>0</v>
      </c>
      <c r="AP153" s="225">
        <f t="shared" si="63"/>
        <v>0</v>
      </c>
      <c r="AQ153" s="225"/>
      <c r="AR153" s="294"/>
    </row>
    <row r="154" spans="1:44" ht="37.5" customHeight="1">
      <c r="A154" s="223"/>
      <c r="B154" s="233"/>
      <c r="C154" s="233"/>
      <c r="D154" s="234" t="s">
        <v>43</v>
      </c>
      <c r="E154" s="225">
        <v>380</v>
      </c>
      <c r="F154" s="225">
        <f>X154</f>
        <v>380</v>
      </c>
      <c r="G154" s="225">
        <f>F154/E154*100</f>
        <v>100</v>
      </c>
      <c r="H154" s="225">
        <v>0</v>
      </c>
      <c r="I154" s="225">
        <v>0</v>
      </c>
      <c r="J154" s="225">
        <v>0</v>
      </c>
      <c r="K154" s="225">
        <v>0</v>
      </c>
      <c r="L154" s="225">
        <v>0</v>
      </c>
      <c r="M154" s="225"/>
      <c r="N154" s="225"/>
      <c r="O154" s="225"/>
      <c r="P154" s="225"/>
      <c r="Q154" s="225"/>
      <c r="R154" s="225"/>
      <c r="S154" s="225"/>
      <c r="T154" s="225"/>
      <c r="U154" s="225"/>
      <c r="V154" s="225"/>
      <c r="W154" s="225">
        <v>380</v>
      </c>
      <c r="X154" s="225">
        <v>380</v>
      </c>
      <c r="Y154" s="225">
        <f>X154/W154*100</f>
        <v>100</v>
      </c>
      <c r="Z154" s="225"/>
      <c r="AA154" s="225"/>
      <c r="AB154" s="225"/>
      <c r="AC154" s="225"/>
      <c r="AD154" s="225"/>
      <c r="AE154" s="225"/>
      <c r="AF154" s="225"/>
      <c r="AG154" s="225"/>
      <c r="AH154" s="225"/>
      <c r="AI154" s="225"/>
      <c r="AJ154" s="225"/>
      <c r="AK154" s="225"/>
      <c r="AL154" s="225"/>
      <c r="AM154" s="225"/>
      <c r="AN154" s="225"/>
      <c r="AO154" s="225"/>
      <c r="AP154" s="225"/>
      <c r="AQ154" s="225"/>
      <c r="AR154" s="294"/>
    </row>
    <row r="155" spans="1:44" ht="37.5" customHeight="1">
      <c r="A155" s="223" t="s">
        <v>366</v>
      </c>
      <c r="B155" s="233" t="s">
        <v>309</v>
      </c>
      <c r="C155" s="233" t="s">
        <v>273</v>
      </c>
      <c r="D155" s="231" t="s">
        <v>41</v>
      </c>
      <c r="E155" s="225">
        <f>E156</f>
        <v>360</v>
      </c>
      <c r="F155" s="225">
        <f t="shared" ref="F155:AP155" si="64">F156</f>
        <v>360</v>
      </c>
      <c r="G155" s="225">
        <f t="shared" si="64"/>
        <v>100</v>
      </c>
      <c r="H155" s="225">
        <f t="shared" si="64"/>
        <v>0</v>
      </c>
      <c r="I155" s="225">
        <f t="shared" si="64"/>
        <v>0</v>
      </c>
      <c r="J155" s="225">
        <f t="shared" si="64"/>
        <v>0</v>
      </c>
      <c r="K155" s="225">
        <f t="shared" si="64"/>
        <v>0</v>
      </c>
      <c r="L155" s="225">
        <f t="shared" si="64"/>
        <v>0</v>
      </c>
      <c r="M155" s="225">
        <f t="shared" si="64"/>
        <v>0</v>
      </c>
      <c r="N155" s="225">
        <f t="shared" si="64"/>
        <v>0</v>
      </c>
      <c r="O155" s="225">
        <f t="shared" si="64"/>
        <v>0</v>
      </c>
      <c r="P155" s="225">
        <f t="shared" si="64"/>
        <v>0</v>
      </c>
      <c r="Q155" s="225">
        <f t="shared" si="64"/>
        <v>0</v>
      </c>
      <c r="R155" s="225">
        <f t="shared" si="64"/>
        <v>0</v>
      </c>
      <c r="S155" s="225">
        <f t="shared" si="64"/>
        <v>0</v>
      </c>
      <c r="T155" s="225">
        <f t="shared" si="64"/>
        <v>0</v>
      </c>
      <c r="U155" s="225">
        <f t="shared" si="64"/>
        <v>0</v>
      </c>
      <c r="V155" s="225">
        <f t="shared" si="64"/>
        <v>0</v>
      </c>
      <c r="W155" s="225">
        <f t="shared" si="64"/>
        <v>360</v>
      </c>
      <c r="X155" s="225">
        <f t="shared" si="64"/>
        <v>360</v>
      </c>
      <c r="Y155" s="225">
        <f t="shared" si="64"/>
        <v>100</v>
      </c>
      <c r="Z155" s="225">
        <f t="shared" si="64"/>
        <v>0</v>
      </c>
      <c r="AA155" s="225">
        <f t="shared" si="64"/>
        <v>0</v>
      </c>
      <c r="AB155" s="225">
        <f t="shared" si="64"/>
        <v>0</v>
      </c>
      <c r="AC155" s="225">
        <f t="shared" si="64"/>
        <v>0</v>
      </c>
      <c r="AD155" s="225">
        <f t="shared" si="64"/>
        <v>0</v>
      </c>
      <c r="AE155" s="225">
        <f t="shared" si="64"/>
        <v>0</v>
      </c>
      <c r="AF155" s="225">
        <f t="shared" si="64"/>
        <v>0</v>
      </c>
      <c r="AG155" s="225">
        <f t="shared" si="64"/>
        <v>0</v>
      </c>
      <c r="AH155" s="225">
        <f t="shared" si="64"/>
        <v>0</v>
      </c>
      <c r="AI155" s="225">
        <f t="shared" si="64"/>
        <v>0</v>
      </c>
      <c r="AJ155" s="225">
        <f t="shared" si="64"/>
        <v>0</v>
      </c>
      <c r="AK155" s="225">
        <f t="shared" si="64"/>
        <v>0</v>
      </c>
      <c r="AL155" s="225">
        <f t="shared" si="64"/>
        <v>0</v>
      </c>
      <c r="AM155" s="225">
        <f t="shared" si="64"/>
        <v>0</v>
      </c>
      <c r="AN155" s="225">
        <f t="shared" si="64"/>
        <v>0</v>
      </c>
      <c r="AO155" s="225">
        <f t="shared" si="64"/>
        <v>0</v>
      </c>
      <c r="AP155" s="225">
        <f t="shared" si="64"/>
        <v>0</v>
      </c>
      <c r="AQ155" s="225"/>
      <c r="AR155" s="294"/>
    </row>
    <row r="156" spans="1:44" ht="37.5" customHeight="1">
      <c r="A156" s="223"/>
      <c r="B156" s="233"/>
      <c r="C156" s="233"/>
      <c r="D156" s="234" t="s">
        <v>43</v>
      </c>
      <c r="E156" s="225">
        <v>360</v>
      </c>
      <c r="F156" s="225">
        <f>X156</f>
        <v>360</v>
      </c>
      <c r="G156" s="225">
        <f>F156/E156*100</f>
        <v>100</v>
      </c>
      <c r="H156" s="225">
        <v>0</v>
      </c>
      <c r="I156" s="225">
        <v>0</v>
      </c>
      <c r="J156" s="225">
        <v>0</v>
      </c>
      <c r="K156" s="225">
        <v>0</v>
      </c>
      <c r="L156" s="225">
        <v>0</v>
      </c>
      <c r="M156" s="225"/>
      <c r="N156" s="225"/>
      <c r="O156" s="225"/>
      <c r="P156" s="225"/>
      <c r="Q156" s="225"/>
      <c r="R156" s="225"/>
      <c r="S156" s="225"/>
      <c r="T156" s="225"/>
      <c r="U156" s="225"/>
      <c r="V156" s="225"/>
      <c r="W156" s="225">
        <v>360</v>
      </c>
      <c r="X156" s="225">
        <v>360</v>
      </c>
      <c r="Y156" s="225">
        <f>X156/W156*100</f>
        <v>100</v>
      </c>
      <c r="Z156" s="225"/>
      <c r="AA156" s="225"/>
      <c r="AB156" s="225"/>
      <c r="AC156" s="225"/>
      <c r="AD156" s="225"/>
      <c r="AE156" s="225"/>
      <c r="AF156" s="225"/>
      <c r="AG156" s="225"/>
      <c r="AH156" s="225"/>
      <c r="AI156" s="225"/>
      <c r="AJ156" s="225"/>
      <c r="AK156" s="225"/>
      <c r="AL156" s="225"/>
      <c r="AM156" s="225"/>
      <c r="AN156" s="225"/>
      <c r="AO156" s="225">
        <f>E156-F156</f>
        <v>0</v>
      </c>
      <c r="AP156" s="225"/>
      <c r="AQ156" s="225"/>
      <c r="AR156" s="294"/>
    </row>
    <row r="157" spans="1:44" ht="31.5" customHeight="1">
      <c r="A157" s="223" t="s">
        <v>427</v>
      </c>
      <c r="B157" s="178" t="s">
        <v>395</v>
      </c>
      <c r="C157" s="255" t="s">
        <v>273</v>
      </c>
      <c r="D157" s="231" t="s">
        <v>41</v>
      </c>
      <c r="E157" s="225">
        <f>E158</f>
        <v>332.72174999999999</v>
      </c>
      <c r="F157" s="225">
        <f t="shared" ref="F157:U159" si="65">F158</f>
        <v>0</v>
      </c>
      <c r="G157" s="225">
        <f t="shared" si="65"/>
        <v>0</v>
      </c>
      <c r="H157" s="225">
        <f t="shared" si="65"/>
        <v>0</v>
      </c>
      <c r="I157" s="225">
        <f t="shared" si="65"/>
        <v>0</v>
      </c>
      <c r="J157" s="225">
        <f t="shared" si="65"/>
        <v>0</v>
      </c>
      <c r="K157" s="225">
        <f t="shared" si="65"/>
        <v>0</v>
      </c>
      <c r="L157" s="225">
        <f t="shared" si="65"/>
        <v>0</v>
      </c>
      <c r="M157" s="225">
        <f t="shared" si="65"/>
        <v>0</v>
      </c>
      <c r="N157" s="225">
        <f t="shared" si="65"/>
        <v>0</v>
      </c>
      <c r="O157" s="225">
        <f t="shared" si="65"/>
        <v>0</v>
      </c>
      <c r="P157" s="225">
        <f t="shared" si="65"/>
        <v>0</v>
      </c>
      <c r="Q157" s="225">
        <f t="shared" si="65"/>
        <v>0</v>
      </c>
      <c r="R157" s="225">
        <f t="shared" si="65"/>
        <v>0</v>
      </c>
      <c r="S157" s="225">
        <f t="shared" si="65"/>
        <v>0</v>
      </c>
      <c r="T157" s="225">
        <f t="shared" si="65"/>
        <v>0</v>
      </c>
      <c r="U157" s="225">
        <f t="shared" si="65"/>
        <v>0</v>
      </c>
      <c r="V157" s="225">
        <f t="shared" ref="V157:AK159" si="66">V158</f>
        <v>0</v>
      </c>
      <c r="W157" s="225">
        <f t="shared" si="66"/>
        <v>0</v>
      </c>
      <c r="X157" s="225">
        <f t="shared" si="66"/>
        <v>0</v>
      </c>
      <c r="Y157" s="225">
        <f t="shared" si="66"/>
        <v>0</v>
      </c>
      <c r="Z157" s="225">
        <f t="shared" si="66"/>
        <v>0</v>
      </c>
      <c r="AA157" s="225">
        <f t="shared" si="66"/>
        <v>0</v>
      </c>
      <c r="AB157" s="225">
        <f t="shared" si="66"/>
        <v>0</v>
      </c>
      <c r="AC157" s="225">
        <f t="shared" si="66"/>
        <v>0</v>
      </c>
      <c r="AD157" s="225">
        <f t="shared" si="66"/>
        <v>0</v>
      </c>
      <c r="AE157" s="225">
        <f t="shared" si="66"/>
        <v>0</v>
      </c>
      <c r="AF157" s="225">
        <f t="shared" si="66"/>
        <v>0</v>
      </c>
      <c r="AG157" s="225">
        <f t="shared" si="66"/>
        <v>0</v>
      </c>
      <c r="AH157" s="225">
        <f t="shared" si="66"/>
        <v>0</v>
      </c>
      <c r="AI157" s="225">
        <f t="shared" si="66"/>
        <v>0</v>
      </c>
      <c r="AJ157" s="225">
        <f t="shared" si="66"/>
        <v>0</v>
      </c>
      <c r="AK157" s="225">
        <f t="shared" si="66"/>
        <v>0</v>
      </c>
      <c r="AL157" s="225">
        <f t="shared" ref="AL157:AP159" si="67">AL158</f>
        <v>0</v>
      </c>
      <c r="AM157" s="225">
        <f t="shared" si="67"/>
        <v>0</v>
      </c>
      <c r="AN157" s="225">
        <f t="shared" si="67"/>
        <v>0</v>
      </c>
      <c r="AO157" s="225">
        <f t="shared" si="67"/>
        <v>332.72174999999999</v>
      </c>
      <c r="AP157" s="225">
        <f t="shared" si="67"/>
        <v>0</v>
      </c>
      <c r="AQ157" s="225"/>
      <c r="AR157" s="294"/>
    </row>
    <row r="158" spans="1:44" ht="31.5" customHeight="1">
      <c r="A158" s="223"/>
      <c r="B158" s="178"/>
      <c r="C158" s="256"/>
      <c r="D158" s="234" t="s">
        <v>43</v>
      </c>
      <c r="E158" s="225">
        <v>332.72174999999999</v>
      </c>
      <c r="F158" s="225"/>
      <c r="G158" s="225">
        <f>F158/E158</f>
        <v>0</v>
      </c>
      <c r="H158" s="225">
        <v>0</v>
      </c>
      <c r="I158" s="225">
        <v>0</v>
      </c>
      <c r="J158" s="225">
        <v>0</v>
      </c>
      <c r="K158" s="225">
        <v>0</v>
      </c>
      <c r="L158" s="225">
        <v>0</v>
      </c>
      <c r="M158" s="225"/>
      <c r="N158" s="225"/>
      <c r="O158" s="225"/>
      <c r="P158" s="225"/>
      <c r="Q158" s="225"/>
      <c r="R158" s="225"/>
      <c r="S158" s="225"/>
      <c r="T158" s="225"/>
      <c r="U158" s="225"/>
      <c r="V158" s="225"/>
      <c r="W158" s="225"/>
      <c r="X158" s="225"/>
      <c r="Y158" s="225"/>
      <c r="Z158" s="225"/>
      <c r="AA158" s="225"/>
      <c r="AB158" s="225"/>
      <c r="AC158" s="225"/>
      <c r="AD158" s="225"/>
      <c r="AE158" s="225"/>
      <c r="AF158" s="225"/>
      <c r="AG158" s="225"/>
      <c r="AH158" s="225"/>
      <c r="AI158" s="225"/>
      <c r="AJ158" s="225"/>
      <c r="AK158" s="225"/>
      <c r="AL158" s="225"/>
      <c r="AM158" s="225"/>
      <c r="AN158" s="225"/>
      <c r="AO158" s="225">
        <f>E158</f>
        <v>332.72174999999999</v>
      </c>
      <c r="AP158" s="225"/>
      <c r="AQ158" s="225"/>
      <c r="AR158" s="294"/>
    </row>
    <row r="159" spans="1:44" ht="29.25" customHeight="1">
      <c r="A159" s="223" t="s">
        <v>367</v>
      </c>
      <c r="B159" s="178" t="s">
        <v>396</v>
      </c>
      <c r="C159" s="255" t="s">
        <v>273</v>
      </c>
      <c r="D159" s="231" t="s">
        <v>41</v>
      </c>
      <c r="E159" s="225">
        <f>E160</f>
        <v>333.27175</v>
      </c>
      <c r="F159" s="225">
        <f t="shared" si="65"/>
        <v>0</v>
      </c>
      <c r="G159" s="225">
        <f t="shared" si="65"/>
        <v>0</v>
      </c>
      <c r="H159" s="225">
        <f t="shared" si="65"/>
        <v>0</v>
      </c>
      <c r="I159" s="225">
        <f t="shared" si="65"/>
        <v>0</v>
      </c>
      <c r="J159" s="225">
        <f t="shared" si="65"/>
        <v>0</v>
      </c>
      <c r="K159" s="225">
        <f t="shared" si="65"/>
        <v>0</v>
      </c>
      <c r="L159" s="225">
        <f t="shared" si="65"/>
        <v>0</v>
      </c>
      <c r="M159" s="225">
        <f t="shared" si="65"/>
        <v>0</v>
      </c>
      <c r="N159" s="225">
        <f t="shared" si="65"/>
        <v>0</v>
      </c>
      <c r="O159" s="225">
        <f t="shared" si="65"/>
        <v>0</v>
      </c>
      <c r="P159" s="225">
        <f t="shared" si="65"/>
        <v>0</v>
      </c>
      <c r="Q159" s="225">
        <f t="shared" si="65"/>
        <v>0</v>
      </c>
      <c r="R159" s="225">
        <f t="shared" si="65"/>
        <v>0</v>
      </c>
      <c r="S159" s="225">
        <f t="shared" si="65"/>
        <v>0</v>
      </c>
      <c r="T159" s="225">
        <f t="shared" si="65"/>
        <v>0</v>
      </c>
      <c r="U159" s="225">
        <f t="shared" si="65"/>
        <v>0</v>
      </c>
      <c r="V159" s="225">
        <f t="shared" si="66"/>
        <v>0</v>
      </c>
      <c r="W159" s="225">
        <f t="shared" si="66"/>
        <v>0</v>
      </c>
      <c r="X159" s="225">
        <f t="shared" si="66"/>
        <v>0</v>
      </c>
      <c r="Y159" s="225">
        <f t="shared" si="66"/>
        <v>0</v>
      </c>
      <c r="Z159" s="225">
        <f t="shared" si="66"/>
        <v>0</v>
      </c>
      <c r="AA159" s="225">
        <f t="shared" si="66"/>
        <v>0</v>
      </c>
      <c r="AB159" s="225">
        <f t="shared" si="66"/>
        <v>0</v>
      </c>
      <c r="AC159" s="225">
        <f t="shared" si="66"/>
        <v>0</v>
      </c>
      <c r="AD159" s="225">
        <f t="shared" si="66"/>
        <v>0</v>
      </c>
      <c r="AE159" s="225">
        <f t="shared" si="66"/>
        <v>0</v>
      </c>
      <c r="AF159" s="225">
        <f t="shared" si="66"/>
        <v>0</v>
      </c>
      <c r="AG159" s="225">
        <f t="shared" si="66"/>
        <v>0</v>
      </c>
      <c r="AH159" s="225">
        <f t="shared" si="66"/>
        <v>0</v>
      </c>
      <c r="AI159" s="225">
        <f t="shared" si="66"/>
        <v>0</v>
      </c>
      <c r="AJ159" s="225">
        <f t="shared" si="66"/>
        <v>0</v>
      </c>
      <c r="AK159" s="225">
        <f t="shared" si="66"/>
        <v>0</v>
      </c>
      <c r="AL159" s="225">
        <f t="shared" si="67"/>
        <v>0</v>
      </c>
      <c r="AM159" s="225">
        <f t="shared" si="67"/>
        <v>0</v>
      </c>
      <c r="AN159" s="225">
        <f t="shared" si="67"/>
        <v>0</v>
      </c>
      <c r="AO159" s="225">
        <f t="shared" si="67"/>
        <v>333.27175</v>
      </c>
      <c r="AP159" s="225">
        <f t="shared" si="67"/>
        <v>0</v>
      </c>
      <c r="AQ159" s="225"/>
      <c r="AR159" s="294"/>
    </row>
    <row r="160" spans="1:44" ht="29.25" customHeight="1">
      <c r="A160" s="223"/>
      <c r="B160" s="178"/>
      <c r="C160" s="256"/>
      <c r="D160" s="234" t="s">
        <v>43</v>
      </c>
      <c r="E160" s="225">
        <v>333.27175</v>
      </c>
      <c r="F160" s="225"/>
      <c r="G160" s="225">
        <f>F160/E160</f>
        <v>0</v>
      </c>
      <c r="H160" s="225">
        <v>0</v>
      </c>
      <c r="I160" s="225">
        <v>0</v>
      </c>
      <c r="J160" s="225">
        <v>0</v>
      </c>
      <c r="K160" s="225">
        <v>0</v>
      </c>
      <c r="L160" s="225">
        <v>0</v>
      </c>
      <c r="M160" s="225"/>
      <c r="N160" s="225"/>
      <c r="O160" s="225"/>
      <c r="P160" s="225"/>
      <c r="Q160" s="225"/>
      <c r="R160" s="225"/>
      <c r="S160" s="225"/>
      <c r="T160" s="225"/>
      <c r="U160" s="225"/>
      <c r="V160" s="225"/>
      <c r="W160" s="225"/>
      <c r="X160" s="225"/>
      <c r="Y160" s="225"/>
      <c r="Z160" s="225"/>
      <c r="AA160" s="225"/>
      <c r="AB160" s="225"/>
      <c r="AC160" s="225"/>
      <c r="AD160" s="225"/>
      <c r="AE160" s="225"/>
      <c r="AF160" s="225"/>
      <c r="AG160" s="225"/>
      <c r="AH160" s="225"/>
      <c r="AI160" s="225"/>
      <c r="AJ160" s="225"/>
      <c r="AK160" s="225"/>
      <c r="AL160" s="225"/>
      <c r="AM160" s="225"/>
      <c r="AN160" s="225"/>
      <c r="AO160" s="225">
        <f>E160</f>
        <v>333.27175</v>
      </c>
      <c r="AP160" s="225"/>
      <c r="AQ160" s="225"/>
      <c r="AR160" s="294"/>
    </row>
    <row r="161" spans="1:44" ht="29.25" customHeight="1">
      <c r="A161" s="223" t="s">
        <v>368</v>
      </c>
      <c r="B161" s="178" t="s">
        <v>397</v>
      </c>
      <c r="C161" s="255" t="s">
        <v>273</v>
      </c>
      <c r="D161" s="231" t="s">
        <v>41</v>
      </c>
      <c r="E161" s="225">
        <f t="shared" ref="E161:AP161" si="68">E162</f>
        <v>155.10599999999999</v>
      </c>
      <c r="F161" s="225">
        <f t="shared" si="68"/>
        <v>155.10599999999999</v>
      </c>
      <c r="G161" s="244">
        <f t="shared" si="68"/>
        <v>1</v>
      </c>
      <c r="H161" s="225">
        <f t="shared" si="68"/>
        <v>0</v>
      </c>
      <c r="I161" s="225">
        <f t="shared" si="68"/>
        <v>0</v>
      </c>
      <c r="J161" s="225">
        <f t="shared" si="68"/>
        <v>0</v>
      </c>
      <c r="K161" s="225">
        <f t="shared" si="68"/>
        <v>0</v>
      </c>
      <c r="L161" s="225">
        <f t="shared" si="68"/>
        <v>0</v>
      </c>
      <c r="M161" s="225">
        <f t="shared" si="68"/>
        <v>0</v>
      </c>
      <c r="N161" s="225">
        <f t="shared" si="68"/>
        <v>0</v>
      </c>
      <c r="O161" s="225">
        <f t="shared" si="68"/>
        <v>0</v>
      </c>
      <c r="P161" s="225">
        <f t="shared" si="68"/>
        <v>0</v>
      </c>
      <c r="Q161" s="225">
        <f t="shared" si="68"/>
        <v>0</v>
      </c>
      <c r="R161" s="225">
        <f t="shared" si="68"/>
        <v>0</v>
      </c>
      <c r="S161" s="225">
        <f t="shared" si="68"/>
        <v>0</v>
      </c>
      <c r="T161" s="225">
        <f t="shared" si="68"/>
        <v>155.10599999999999</v>
      </c>
      <c r="U161" s="225">
        <f t="shared" si="68"/>
        <v>155.10599999999999</v>
      </c>
      <c r="V161" s="225">
        <f t="shared" si="68"/>
        <v>100</v>
      </c>
      <c r="W161" s="225">
        <f t="shared" si="68"/>
        <v>0</v>
      </c>
      <c r="X161" s="225">
        <f t="shared" si="68"/>
        <v>0</v>
      </c>
      <c r="Y161" s="225">
        <f t="shared" si="68"/>
        <v>0</v>
      </c>
      <c r="Z161" s="225">
        <f t="shared" si="68"/>
        <v>0</v>
      </c>
      <c r="AA161" s="225">
        <f t="shared" si="68"/>
        <v>0</v>
      </c>
      <c r="AB161" s="225">
        <f t="shared" si="68"/>
        <v>0</v>
      </c>
      <c r="AC161" s="225">
        <f t="shared" si="68"/>
        <v>0</v>
      </c>
      <c r="AD161" s="225">
        <f t="shared" si="68"/>
        <v>0</v>
      </c>
      <c r="AE161" s="225">
        <f t="shared" si="68"/>
        <v>0</v>
      </c>
      <c r="AF161" s="225">
        <f t="shared" si="68"/>
        <v>0</v>
      </c>
      <c r="AG161" s="225">
        <f t="shared" si="68"/>
        <v>0</v>
      </c>
      <c r="AH161" s="225">
        <f t="shared" si="68"/>
        <v>0</v>
      </c>
      <c r="AI161" s="225">
        <f t="shared" si="68"/>
        <v>0</v>
      </c>
      <c r="AJ161" s="225">
        <f t="shared" si="68"/>
        <v>0</v>
      </c>
      <c r="AK161" s="225">
        <f t="shared" si="68"/>
        <v>0</v>
      </c>
      <c r="AL161" s="225">
        <f t="shared" si="68"/>
        <v>0</v>
      </c>
      <c r="AM161" s="225">
        <f t="shared" si="68"/>
        <v>0</v>
      </c>
      <c r="AN161" s="225">
        <f t="shared" si="68"/>
        <v>0</v>
      </c>
      <c r="AO161" s="225">
        <f t="shared" si="68"/>
        <v>0</v>
      </c>
      <c r="AP161" s="225">
        <f t="shared" si="68"/>
        <v>0</v>
      </c>
      <c r="AQ161" s="225"/>
      <c r="AR161" s="294"/>
    </row>
    <row r="162" spans="1:44" ht="29.25" customHeight="1">
      <c r="A162" s="223"/>
      <c r="B162" s="178"/>
      <c r="C162" s="256"/>
      <c r="D162" s="234" t="s">
        <v>43</v>
      </c>
      <c r="E162" s="225">
        <v>155.10599999999999</v>
      </c>
      <c r="F162" s="225">
        <f>U162</f>
        <v>155.10599999999999</v>
      </c>
      <c r="G162" s="244">
        <f>F162/E162</f>
        <v>1</v>
      </c>
      <c r="H162" s="225">
        <v>0</v>
      </c>
      <c r="I162" s="225">
        <v>0</v>
      </c>
      <c r="J162" s="225">
        <v>0</v>
      </c>
      <c r="K162" s="225">
        <v>0</v>
      </c>
      <c r="L162" s="225">
        <v>0</v>
      </c>
      <c r="M162" s="225"/>
      <c r="N162" s="225"/>
      <c r="O162" s="225"/>
      <c r="P162" s="225"/>
      <c r="Q162" s="225"/>
      <c r="R162" s="225"/>
      <c r="S162" s="225"/>
      <c r="T162" s="225">
        <v>155.10599999999999</v>
      </c>
      <c r="U162" s="225">
        <v>155.10599999999999</v>
      </c>
      <c r="V162" s="225">
        <f>U162/T162*100</f>
        <v>100</v>
      </c>
      <c r="W162" s="225"/>
      <c r="X162" s="225"/>
      <c r="Y162" s="225"/>
      <c r="Z162" s="225"/>
      <c r="AA162" s="225"/>
      <c r="AB162" s="225"/>
      <c r="AC162" s="225"/>
      <c r="AD162" s="225"/>
      <c r="AE162" s="225"/>
      <c r="AF162" s="225"/>
      <c r="AG162" s="225"/>
      <c r="AH162" s="225"/>
      <c r="AI162" s="225"/>
      <c r="AJ162" s="225"/>
      <c r="AK162" s="225"/>
      <c r="AL162" s="225"/>
      <c r="AM162" s="225"/>
      <c r="AN162" s="225"/>
      <c r="AO162" s="225">
        <v>0</v>
      </c>
      <c r="AP162" s="225"/>
      <c r="AQ162" s="225"/>
      <c r="AR162" s="294"/>
    </row>
    <row r="163" spans="1:44" ht="31.5" customHeight="1">
      <c r="A163" s="223" t="s">
        <v>369</v>
      </c>
      <c r="B163" s="178" t="s">
        <v>398</v>
      </c>
      <c r="C163" s="255" t="s">
        <v>273</v>
      </c>
      <c r="D163" s="231" t="s">
        <v>41</v>
      </c>
      <c r="E163" s="225">
        <f t="shared" ref="E163:AP163" si="69">E164</f>
        <v>665.66922</v>
      </c>
      <c r="F163" s="225">
        <f t="shared" si="69"/>
        <v>665.66922</v>
      </c>
      <c r="G163" s="244">
        <f>F163/E163</f>
        <v>1</v>
      </c>
      <c r="H163" s="225">
        <f t="shared" si="69"/>
        <v>0</v>
      </c>
      <c r="I163" s="225">
        <f t="shared" si="69"/>
        <v>0</v>
      </c>
      <c r="J163" s="225">
        <f t="shared" si="69"/>
        <v>0</v>
      </c>
      <c r="K163" s="225">
        <f t="shared" si="69"/>
        <v>0</v>
      </c>
      <c r="L163" s="225">
        <f t="shared" si="69"/>
        <v>0</v>
      </c>
      <c r="M163" s="225">
        <f t="shared" si="69"/>
        <v>0</v>
      </c>
      <c r="N163" s="225">
        <f t="shared" si="69"/>
        <v>0</v>
      </c>
      <c r="O163" s="225">
        <f t="shared" si="69"/>
        <v>0</v>
      </c>
      <c r="P163" s="225">
        <f t="shared" si="69"/>
        <v>0</v>
      </c>
      <c r="Q163" s="225">
        <f t="shared" si="69"/>
        <v>0</v>
      </c>
      <c r="R163" s="225">
        <f t="shared" si="69"/>
        <v>0</v>
      </c>
      <c r="S163" s="225">
        <f t="shared" si="69"/>
        <v>0</v>
      </c>
      <c r="T163" s="225">
        <f t="shared" si="69"/>
        <v>0</v>
      </c>
      <c r="U163" s="225">
        <f t="shared" si="69"/>
        <v>0</v>
      </c>
      <c r="V163" s="225">
        <f t="shared" si="69"/>
        <v>0</v>
      </c>
      <c r="W163" s="225">
        <f t="shared" si="69"/>
        <v>665.66922</v>
      </c>
      <c r="X163" s="225">
        <f t="shared" si="69"/>
        <v>665.66922</v>
      </c>
      <c r="Y163" s="225">
        <f t="shared" si="69"/>
        <v>100</v>
      </c>
      <c r="Z163" s="225">
        <f t="shared" si="69"/>
        <v>0</v>
      </c>
      <c r="AA163" s="225">
        <f t="shared" si="69"/>
        <v>0</v>
      </c>
      <c r="AB163" s="225">
        <f t="shared" si="69"/>
        <v>0</v>
      </c>
      <c r="AC163" s="225">
        <f t="shared" si="69"/>
        <v>0</v>
      </c>
      <c r="AD163" s="225">
        <f t="shared" si="69"/>
        <v>0</v>
      </c>
      <c r="AE163" s="225">
        <f t="shared" si="69"/>
        <v>0</v>
      </c>
      <c r="AF163" s="225">
        <f t="shared" si="69"/>
        <v>0</v>
      </c>
      <c r="AG163" s="225">
        <f t="shared" si="69"/>
        <v>0</v>
      </c>
      <c r="AH163" s="225">
        <f t="shared" si="69"/>
        <v>0</v>
      </c>
      <c r="AI163" s="225">
        <f t="shared" si="69"/>
        <v>0</v>
      </c>
      <c r="AJ163" s="225">
        <f t="shared" si="69"/>
        <v>0</v>
      </c>
      <c r="AK163" s="225">
        <f t="shared" si="69"/>
        <v>0</v>
      </c>
      <c r="AL163" s="225">
        <f t="shared" si="69"/>
        <v>0</v>
      </c>
      <c r="AM163" s="225">
        <f t="shared" si="69"/>
        <v>0</v>
      </c>
      <c r="AN163" s="225">
        <f t="shared" si="69"/>
        <v>0</v>
      </c>
      <c r="AO163" s="225">
        <f t="shared" si="69"/>
        <v>0</v>
      </c>
      <c r="AP163" s="225">
        <f t="shared" si="69"/>
        <v>0</v>
      </c>
      <c r="AQ163" s="225"/>
      <c r="AR163" s="294"/>
    </row>
    <row r="164" spans="1:44" ht="31.5" customHeight="1">
      <c r="A164" s="223"/>
      <c r="B164" s="178"/>
      <c r="C164" s="256"/>
      <c r="D164" s="234" t="s">
        <v>43</v>
      </c>
      <c r="E164" s="225">
        <v>665.66922</v>
      </c>
      <c r="F164" s="225">
        <f>X164</f>
        <v>665.66922</v>
      </c>
      <c r="G164" s="244">
        <f>F164/E164</f>
        <v>1</v>
      </c>
      <c r="H164" s="225">
        <v>0</v>
      </c>
      <c r="I164" s="225">
        <v>0</v>
      </c>
      <c r="J164" s="225">
        <v>0</v>
      </c>
      <c r="K164" s="225">
        <v>0</v>
      </c>
      <c r="L164" s="225">
        <v>0</v>
      </c>
      <c r="M164" s="225"/>
      <c r="N164" s="225"/>
      <c r="O164" s="225"/>
      <c r="P164" s="225"/>
      <c r="Q164" s="225"/>
      <c r="R164" s="225"/>
      <c r="S164" s="225"/>
      <c r="T164" s="225"/>
      <c r="U164" s="225"/>
      <c r="V164" s="225"/>
      <c r="W164" s="225">
        <v>665.66922</v>
      </c>
      <c r="X164" s="225">
        <f>W164</f>
        <v>665.66922</v>
      </c>
      <c r="Y164" s="225">
        <f>X164/W164*100</f>
        <v>100</v>
      </c>
      <c r="Z164" s="225"/>
      <c r="AA164" s="225"/>
      <c r="AB164" s="225"/>
      <c r="AC164" s="225"/>
      <c r="AD164" s="225"/>
      <c r="AE164" s="225"/>
      <c r="AF164" s="225"/>
      <c r="AG164" s="225"/>
      <c r="AH164" s="225"/>
      <c r="AI164" s="225"/>
      <c r="AJ164" s="225"/>
      <c r="AK164" s="225"/>
      <c r="AL164" s="225"/>
      <c r="AM164" s="225"/>
      <c r="AN164" s="225"/>
      <c r="AO164" s="225">
        <f>E164-F164</f>
        <v>0</v>
      </c>
      <c r="AP164" s="225"/>
      <c r="AQ164" s="225"/>
      <c r="AR164" s="294"/>
    </row>
    <row r="165" spans="1:44" ht="31.5" customHeight="1">
      <c r="A165" s="223" t="s">
        <v>370</v>
      </c>
      <c r="B165" s="178" t="s">
        <v>399</v>
      </c>
      <c r="C165" s="255" t="s">
        <v>273</v>
      </c>
      <c r="D165" s="231" t="s">
        <v>41</v>
      </c>
      <c r="E165" s="225">
        <f t="shared" ref="E165:AP165" si="70">E166</f>
        <v>660.25941999999998</v>
      </c>
      <c r="F165" s="225">
        <f t="shared" si="70"/>
        <v>0</v>
      </c>
      <c r="G165" s="225">
        <f t="shared" si="70"/>
        <v>0</v>
      </c>
      <c r="H165" s="225">
        <f t="shared" si="70"/>
        <v>0</v>
      </c>
      <c r="I165" s="225">
        <f t="shared" si="70"/>
        <v>0</v>
      </c>
      <c r="J165" s="225">
        <f t="shared" si="70"/>
        <v>0</v>
      </c>
      <c r="K165" s="225">
        <f t="shared" si="70"/>
        <v>0</v>
      </c>
      <c r="L165" s="225">
        <f t="shared" si="70"/>
        <v>0</v>
      </c>
      <c r="M165" s="225">
        <f t="shared" si="70"/>
        <v>0</v>
      </c>
      <c r="N165" s="225">
        <f t="shared" si="70"/>
        <v>0</v>
      </c>
      <c r="O165" s="225">
        <f t="shared" si="70"/>
        <v>0</v>
      </c>
      <c r="P165" s="225">
        <f t="shared" si="70"/>
        <v>0</v>
      </c>
      <c r="Q165" s="225">
        <f t="shared" si="70"/>
        <v>0</v>
      </c>
      <c r="R165" s="225">
        <f t="shared" si="70"/>
        <v>0</v>
      </c>
      <c r="S165" s="225">
        <f t="shared" si="70"/>
        <v>0</v>
      </c>
      <c r="T165" s="225">
        <f t="shared" si="70"/>
        <v>0</v>
      </c>
      <c r="U165" s="225">
        <f t="shared" si="70"/>
        <v>0</v>
      </c>
      <c r="V165" s="225">
        <f t="shared" si="70"/>
        <v>0</v>
      </c>
      <c r="W165" s="225">
        <f t="shared" si="70"/>
        <v>0</v>
      </c>
      <c r="X165" s="225">
        <f t="shared" si="70"/>
        <v>0</v>
      </c>
      <c r="Y165" s="225">
        <f t="shared" si="70"/>
        <v>0</v>
      </c>
      <c r="Z165" s="225">
        <f t="shared" si="70"/>
        <v>0</v>
      </c>
      <c r="AA165" s="225">
        <f t="shared" si="70"/>
        <v>0</v>
      </c>
      <c r="AB165" s="225">
        <f t="shared" si="70"/>
        <v>0</v>
      </c>
      <c r="AC165" s="225">
        <f t="shared" si="70"/>
        <v>0</v>
      </c>
      <c r="AD165" s="225">
        <f t="shared" si="70"/>
        <v>0</v>
      </c>
      <c r="AE165" s="225">
        <f t="shared" si="70"/>
        <v>0</v>
      </c>
      <c r="AF165" s="225">
        <f t="shared" si="70"/>
        <v>0</v>
      </c>
      <c r="AG165" s="225">
        <f t="shared" si="70"/>
        <v>0</v>
      </c>
      <c r="AH165" s="225">
        <f t="shared" si="70"/>
        <v>0</v>
      </c>
      <c r="AI165" s="225">
        <f t="shared" si="70"/>
        <v>0</v>
      </c>
      <c r="AJ165" s="225">
        <f t="shared" si="70"/>
        <v>0</v>
      </c>
      <c r="AK165" s="225">
        <f t="shared" si="70"/>
        <v>0</v>
      </c>
      <c r="AL165" s="225">
        <f t="shared" si="70"/>
        <v>0</v>
      </c>
      <c r="AM165" s="225">
        <f t="shared" si="70"/>
        <v>0</v>
      </c>
      <c r="AN165" s="225">
        <f t="shared" si="70"/>
        <v>0</v>
      </c>
      <c r="AO165" s="225">
        <f t="shared" si="70"/>
        <v>660.25941999999998</v>
      </c>
      <c r="AP165" s="225">
        <f t="shared" si="70"/>
        <v>0</v>
      </c>
      <c r="AQ165" s="225"/>
      <c r="AR165" s="294"/>
    </row>
    <row r="166" spans="1:44" ht="31.5" customHeight="1">
      <c r="A166" s="223"/>
      <c r="B166" s="178"/>
      <c r="C166" s="256"/>
      <c r="D166" s="234" t="s">
        <v>43</v>
      </c>
      <c r="E166" s="225">
        <v>660.25941999999998</v>
      </c>
      <c r="F166" s="225"/>
      <c r="G166" s="225">
        <f>F166/E166</f>
        <v>0</v>
      </c>
      <c r="H166" s="225">
        <v>0</v>
      </c>
      <c r="I166" s="225">
        <v>0</v>
      </c>
      <c r="J166" s="225">
        <v>0</v>
      </c>
      <c r="K166" s="225">
        <v>0</v>
      </c>
      <c r="L166" s="225">
        <v>0</v>
      </c>
      <c r="M166" s="225"/>
      <c r="N166" s="225"/>
      <c r="O166" s="225"/>
      <c r="P166" s="225"/>
      <c r="Q166" s="225"/>
      <c r="R166" s="225"/>
      <c r="S166" s="225"/>
      <c r="T166" s="225"/>
      <c r="U166" s="225"/>
      <c r="V166" s="225"/>
      <c r="W166" s="225"/>
      <c r="X166" s="225"/>
      <c r="Y166" s="225"/>
      <c r="Z166" s="225"/>
      <c r="AA166" s="225"/>
      <c r="AB166" s="225"/>
      <c r="AC166" s="225"/>
      <c r="AD166" s="225"/>
      <c r="AE166" s="225"/>
      <c r="AF166" s="225"/>
      <c r="AG166" s="225"/>
      <c r="AH166" s="225"/>
      <c r="AI166" s="225"/>
      <c r="AJ166" s="225"/>
      <c r="AK166" s="225"/>
      <c r="AL166" s="225"/>
      <c r="AM166" s="225"/>
      <c r="AN166" s="225"/>
      <c r="AO166" s="225">
        <f>E166</f>
        <v>660.25941999999998</v>
      </c>
      <c r="AP166" s="225"/>
      <c r="AQ166" s="225"/>
      <c r="AR166" s="294"/>
    </row>
    <row r="167" spans="1:44" ht="37.5" hidden="1" customHeight="1">
      <c r="A167" s="223" t="s">
        <v>371</v>
      </c>
      <c r="B167" s="233" t="s">
        <v>355</v>
      </c>
      <c r="C167" s="233" t="s">
        <v>273</v>
      </c>
      <c r="D167" s="231" t="s">
        <v>41</v>
      </c>
      <c r="E167" s="225">
        <f t="shared" ref="E167:AP167" si="71">E168</f>
        <v>0</v>
      </c>
      <c r="F167" s="225">
        <f t="shared" si="71"/>
        <v>0</v>
      </c>
      <c r="G167" s="225" t="e">
        <f t="shared" si="71"/>
        <v>#DIV/0!</v>
      </c>
      <c r="H167" s="225">
        <f t="shared" si="71"/>
        <v>0</v>
      </c>
      <c r="I167" s="225">
        <f t="shared" si="71"/>
        <v>0</v>
      </c>
      <c r="J167" s="225">
        <f t="shared" si="71"/>
        <v>0</v>
      </c>
      <c r="K167" s="225">
        <f t="shared" si="71"/>
        <v>0</v>
      </c>
      <c r="L167" s="225">
        <f t="shared" si="71"/>
        <v>0</v>
      </c>
      <c r="M167" s="225">
        <f t="shared" si="71"/>
        <v>0</v>
      </c>
      <c r="N167" s="225">
        <f t="shared" si="71"/>
        <v>0</v>
      </c>
      <c r="O167" s="225">
        <f t="shared" si="71"/>
        <v>0</v>
      </c>
      <c r="P167" s="225">
        <f t="shared" si="71"/>
        <v>0</v>
      </c>
      <c r="Q167" s="225">
        <f t="shared" si="71"/>
        <v>0</v>
      </c>
      <c r="R167" s="225">
        <f t="shared" si="71"/>
        <v>0</v>
      </c>
      <c r="S167" s="225">
        <f t="shared" si="71"/>
        <v>0</v>
      </c>
      <c r="T167" s="225">
        <f t="shared" si="71"/>
        <v>0</v>
      </c>
      <c r="U167" s="225">
        <f t="shared" si="71"/>
        <v>0</v>
      </c>
      <c r="V167" s="225">
        <f t="shared" si="71"/>
        <v>0</v>
      </c>
      <c r="W167" s="225">
        <f t="shared" si="71"/>
        <v>0</v>
      </c>
      <c r="X167" s="225">
        <f t="shared" si="71"/>
        <v>0</v>
      </c>
      <c r="Y167" s="225">
        <f t="shared" si="71"/>
        <v>0</v>
      </c>
      <c r="Z167" s="225">
        <f t="shared" si="71"/>
        <v>0</v>
      </c>
      <c r="AA167" s="225">
        <f t="shared" si="71"/>
        <v>0</v>
      </c>
      <c r="AB167" s="225">
        <f t="shared" si="71"/>
        <v>0</v>
      </c>
      <c r="AC167" s="225">
        <f t="shared" si="71"/>
        <v>0</v>
      </c>
      <c r="AD167" s="225">
        <f t="shared" si="71"/>
        <v>0</v>
      </c>
      <c r="AE167" s="225">
        <f t="shared" si="71"/>
        <v>0</v>
      </c>
      <c r="AF167" s="225">
        <f t="shared" si="71"/>
        <v>0</v>
      </c>
      <c r="AG167" s="225">
        <f t="shared" si="71"/>
        <v>0</v>
      </c>
      <c r="AH167" s="225">
        <f t="shared" si="71"/>
        <v>0</v>
      </c>
      <c r="AI167" s="225">
        <f t="shared" si="71"/>
        <v>0</v>
      </c>
      <c r="AJ167" s="225">
        <f t="shared" si="71"/>
        <v>0</v>
      </c>
      <c r="AK167" s="225">
        <f t="shared" si="71"/>
        <v>0</v>
      </c>
      <c r="AL167" s="225">
        <f t="shared" si="71"/>
        <v>0</v>
      </c>
      <c r="AM167" s="225">
        <f t="shared" si="71"/>
        <v>0</v>
      </c>
      <c r="AN167" s="225">
        <f t="shared" si="71"/>
        <v>0</v>
      </c>
      <c r="AO167" s="225">
        <f t="shared" si="71"/>
        <v>0</v>
      </c>
      <c r="AP167" s="225">
        <f t="shared" si="71"/>
        <v>0</v>
      </c>
      <c r="AQ167" s="225"/>
      <c r="AR167" s="294"/>
    </row>
    <row r="168" spans="1:44" ht="42" hidden="1" customHeight="1">
      <c r="A168" s="223"/>
      <c r="B168" s="233"/>
      <c r="C168" s="233"/>
      <c r="D168" s="234" t="s">
        <v>43</v>
      </c>
      <c r="E168" s="225">
        <v>0</v>
      </c>
      <c r="F168" s="225"/>
      <c r="G168" s="225" t="e">
        <f>F168/E168</f>
        <v>#DIV/0!</v>
      </c>
      <c r="H168" s="225">
        <v>0</v>
      </c>
      <c r="I168" s="225">
        <v>0</v>
      </c>
      <c r="J168" s="225">
        <v>0</v>
      </c>
      <c r="K168" s="225">
        <v>0</v>
      </c>
      <c r="L168" s="225">
        <v>0</v>
      </c>
      <c r="M168" s="225"/>
      <c r="N168" s="225"/>
      <c r="O168" s="225"/>
      <c r="P168" s="225"/>
      <c r="Q168" s="225"/>
      <c r="R168" s="225"/>
      <c r="S168" s="225"/>
      <c r="T168" s="225"/>
      <c r="U168" s="225"/>
      <c r="V168" s="225"/>
      <c r="W168" s="225"/>
      <c r="X168" s="225"/>
      <c r="Y168" s="225"/>
      <c r="Z168" s="225"/>
      <c r="AA168" s="225"/>
      <c r="AB168" s="225"/>
      <c r="AC168" s="225"/>
      <c r="AD168" s="225"/>
      <c r="AE168" s="225"/>
      <c r="AF168" s="225"/>
      <c r="AG168" s="225"/>
      <c r="AH168" s="225"/>
      <c r="AI168" s="225"/>
      <c r="AJ168" s="225"/>
      <c r="AK168" s="225"/>
      <c r="AL168" s="225"/>
      <c r="AM168" s="225"/>
      <c r="AN168" s="225"/>
      <c r="AO168" s="225">
        <f>E168</f>
        <v>0</v>
      </c>
      <c r="AP168" s="225"/>
      <c r="AQ168" s="225"/>
      <c r="AR168" s="294"/>
    </row>
    <row r="169" spans="1:44" ht="37.5" customHeight="1">
      <c r="A169" s="223" t="s">
        <v>424</v>
      </c>
      <c r="B169" s="178" t="s">
        <v>400</v>
      </c>
      <c r="C169" s="233" t="s">
        <v>273</v>
      </c>
      <c r="D169" s="231" t="s">
        <v>41</v>
      </c>
      <c r="E169" s="225">
        <f t="shared" ref="E169:AP169" si="72">E170</f>
        <v>2365.569</v>
      </c>
      <c r="F169" s="225">
        <f t="shared" si="72"/>
        <v>0</v>
      </c>
      <c r="G169" s="225">
        <f t="shared" si="72"/>
        <v>0</v>
      </c>
      <c r="H169" s="225">
        <f t="shared" si="72"/>
        <v>0</v>
      </c>
      <c r="I169" s="225">
        <f t="shared" si="72"/>
        <v>0</v>
      </c>
      <c r="J169" s="225">
        <f t="shared" si="72"/>
        <v>0</v>
      </c>
      <c r="K169" s="225">
        <f t="shared" si="72"/>
        <v>0</v>
      </c>
      <c r="L169" s="225">
        <f t="shared" si="72"/>
        <v>0</v>
      </c>
      <c r="M169" s="225">
        <f t="shared" si="72"/>
        <v>0</v>
      </c>
      <c r="N169" s="225">
        <f t="shared" si="72"/>
        <v>0</v>
      </c>
      <c r="O169" s="225">
        <f t="shared" si="72"/>
        <v>0</v>
      </c>
      <c r="P169" s="225">
        <f t="shared" si="72"/>
        <v>0</v>
      </c>
      <c r="Q169" s="225">
        <f t="shared" si="72"/>
        <v>0</v>
      </c>
      <c r="R169" s="225">
        <f t="shared" si="72"/>
        <v>0</v>
      </c>
      <c r="S169" s="225">
        <f t="shared" si="72"/>
        <v>0</v>
      </c>
      <c r="T169" s="225">
        <f t="shared" si="72"/>
        <v>0</v>
      </c>
      <c r="U169" s="225">
        <f t="shared" si="72"/>
        <v>0</v>
      </c>
      <c r="V169" s="225">
        <f t="shared" si="72"/>
        <v>0</v>
      </c>
      <c r="W169" s="225">
        <f t="shared" si="72"/>
        <v>0</v>
      </c>
      <c r="X169" s="225">
        <f t="shared" si="72"/>
        <v>0</v>
      </c>
      <c r="Y169" s="225">
        <f t="shared" si="72"/>
        <v>0</v>
      </c>
      <c r="Z169" s="225">
        <f t="shared" si="72"/>
        <v>0</v>
      </c>
      <c r="AA169" s="225">
        <f t="shared" si="72"/>
        <v>0</v>
      </c>
      <c r="AB169" s="225">
        <f t="shared" si="72"/>
        <v>0</v>
      </c>
      <c r="AC169" s="225">
        <f t="shared" si="72"/>
        <v>0</v>
      </c>
      <c r="AD169" s="225">
        <f t="shared" si="72"/>
        <v>0</v>
      </c>
      <c r="AE169" s="225">
        <f t="shared" si="72"/>
        <v>0</v>
      </c>
      <c r="AF169" s="225">
        <f t="shared" si="72"/>
        <v>0</v>
      </c>
      <c r="AG169" s="225">
        <f t="shared" si="72"/>
        <v>0</v>
      </c>
      <c r="AH169" s="225">
        <f t="shared" si="72"/>
        <v>0</v>
      </c>
      <c r="AI169" s="225">
        <f t="shared" si="72"/>
        <v>0</v>
      </c>
      <c r="AJ169" s="225">
        <f t="shared" si="72"/>
        <v>0</v>
      </c>
      <c r="AK169" s="225">
        <f t="shared" si="72"/>
        <v>0</v>
      </c>
      <c r="AL169" s="225">
        <f t="shared" si="72"/>
        <v>0</v>
      </c>
      <c r="AM169" s="225">
        <f t="shared" si="72"/>
        <v>0</v>
      </c>
      <c r="AN169" s="225">
        <f t="shared" si="72"/>
        <v>0</v>
      </c>
      <c r="AO169" s="225">
        <f t="shared" si="72"/>
        <v>2365.569</v>
      </c>
      <c r="AP169" s="225">
        <f t="shared" si="72"/>
        <v>0</v>
      </c>
      <c r="AQ169" s="225"/>
      <c r="AR169" s="294"/>
    </row>
    <row r="170" spans="1:44" ht="37.5" customHeight="1">
      <c r="A170" s="223"/>
      <c r="B170" s="178"/>
      <c r="C170" s="233"/>
      <c r="D170" s="234" t="s">
        <v>43</v>
      </c>
      <c r="E170" s="225">
        <f>AO170</f>
        <v>2365.569</v>
      </c>
      <c r="F170" s="225"/>
      <c r="G170" s="225">
        <f>F170/E170</f>
        <v>0</v>
      </c>
      <c r="H170" s="225">
        <v>0</v>
      </c>
      <c r="I170" s="225">
        <v>0</v>
      </c>
      <c r="J170" s="225">
        <v>0</v>
      </c>
      <c r="K170" s="225">
        <v>0</v>
      </c>
      <c r="L170" s="225">
        <v>0</v>
      </c>
      <c r="M170" s="225"/>
      <c r="N170" s="225"/>
      <c r="O170" s="225"/>
      <c r="P170" s="225"/>
      <c r="Q170" s="225"/>
      <c r="R170" s="225"/>
      <c r="S170" s="225"/>
      <c r="T170" s="225"/>
      <c r="U170" s="225"/>
      <c r="V170" s="225"/>
      <c r="W170" s="225"/>
      <c r="X170" s="225"/>
      <c r="Y170" s="225"/>
      <c r="Z170" s="225"/>
      <c r="AA170" s="225"/>
      <c r="AB170" s="225"/>
      <c r="AC170" s="225"/>
      <c r="AD170" s="225"/>
      <c r="AE170" s="225"/>
      <c r="AF170" s="225"/>
      <c r="AG170" s="225"/>
      <c r="AH170" s="225"/>
      <c r="AI170" s="225"/>
      <c r="AJ170" s="225"/>
      <c r="AK170" s="225"/>
      <c r="AL170" s="225"/>
      <c r="AM170" s="225"/>
      <c r="AN170" s="225"/>
      <c r="AO170" s="225">
        <f>1916.591+448.978</f>
        <v>2365.569</v>
      </c>
      <c r="AP170" s="225"/>
      <c r="AQ170" s="225"/>
      <c r="AR170" s="294"/>
    </row>
    <row r="171" spans="1:44" ht="37.5" customHeight="1">
      <c r="A171" s="223" t="s">
        <v>428</v>
      </c>
      <c r="B171" s="178" t="s">
        <v>405</v>
      </c>
      <c r="C171" s="233" t="s">
        <v>273</v>
      </c>
      <c r="D171" s="231" t="s">
        <v>41</v>
      </c>
      <c r="E171" s="225">
        <f t="shared" ref="E171:AP171" si="73">E172</f>
        <v>708.49811999999997</v>
      </c>
      <c r="F171" s="225">
        <f t="shared" si="73"/>
        <v>477.74912</v>
      </c>
      <c r="G171" s="244">
        <f t="shared" ref="G171:G172" si="74">F171/E171</f>
        <v>0.67431247382844151</v>
      </c>
      <c r="H171" s="225">
        <f t="shared" si="73"/>
        <v>0</v>
      </c>
      <c r="I171" s="225">
        <f t="shared" si="73"/>
        <v>0</v>
      </c>
      <c r="J171" s="225">
        <f t="shared" si="73"/>
        <v>0</v>
      </c>
      <c r="K171" s="225">
        <f t="shared" si="73"/>
        <v>0</v>
      </c>
      <c r="L171" s="225">
        <f t="shared" si="73"/>
        <v>0</v>
      </c>
      <c r="M171" s="225">
        <f t="shared" si="73"/>
        <v>0</v>
      </c>
      <c r="N171" s="225">
        <f t="shared" si="73"/>
        <v>0</v>
      </c>
      <c r="O171" s="225">
        <f t="shared" si="73"/>
        <v>0</v>
      </c>
      <c r="P171" s="225">
        <f t="shared" si="73"/>
        <v>0</v>
      </c>
      <c r="Q171" s="225">
        <f t="shared" si="73"/>
        <v>0</v>
      </c>
      <c r="R171" s="225">
        <f t="shared" si="73"/>
        <v>0</v>
      </c>
      <c r="S171" s="225">
        <f t="shared" si="73"/>
        <v>0</v>
      </c>
      <c r="T171" s="225">
        <f t="shared" si="73"/>
        <v>0</v>
      </c>
      <c r="U171" s="225">
        <f t="shared" si="73"/>
        <v>0</v>
      </c>
      <c r="V171" s="225">
        <f t="shared" si="73"/>
        <v>0</v>
      </c>
      <c r="W171" s="225">
        <f t="shared" si="73"/>
        <v>0</v>
      </c>
      <c r="X171" s="225">
        <f t="shared" si="73"/>
        <v>0</v>
      </c>
      <c r="Y171" s="225">
        <f t="shared" si="73"/>
        <v>0</v>
      </c>
      <c r="Z171" s="225">
        <f t="shared" si="73"/>
        <v>477.74912</v>
      </c>
      <c r="AA171" s="225">
        <f t="shared" si="73"/>
        <v>477.74912</v>
      </c>
      <c r="AB171" s="244">
        <f t="shared" ref="AB171:AB172" si="75">AA171/Z171</f>
        <v>1</v>
      </c>
      <c r="AC171" s="225">
        <f t="shared" si="73"/>
        <v>0</v>
      </c>
      <c r="AD171" s="225">
        <f t="shared" si="73"/>
        <v>0</v>
      </c>
      <c r="AE171" s="225">
        <f t="shared" si="73"/>
        <v>0</v>
      </c>
      <c r="AF171" s="225">
        <f t="shared" si="73"/>
        <v>0</v>
      </c>
      <c r="AG171" s="225">
        <f t="shared" si="73"/>
        <v>0</v>
      </c>
      <c r="AH171" s="225">
        <f t="shared" si="73"/>
        <v>0</v>
      </c>
      <c r="AI171" s="225">
        <f t="shared" si="73"/>
        <v>0</v>
      </c>
      <c r="AJ171" s="225">
        <f t="shared" si="73"/>
        <v>0</v>
      </c>
      <c r="AK171" s="225">
        <f t="shared" si="73"/>
        <v>0</v>
      </c>
      <c r="AL171" s="225">
        <f t="shared" si="73"/>
        <v>0</v>
      </c>
      <c r="AM171" s="225">
        <f t="shared" si="73"/>
        <v>0</v>
      </c>
      <c r="AN171" s="225">
        <f t="shared" si="73"/>
        <v>0</v>
      </c>
      <c r="AO171" s="225">
        <f t="shared" si="73"/>
        <v>230.749</v>
      </c>
      <c r="AP171" s="225">
        <f t="shared" si="73"/>
        <v>0</v>
      </c>
      <c r="AQ171" s="225"/>
      <c r="AR171" s="294"/>
    </row>
    <row r="172" spans="1:44" ht="45.75" customHeight="1">
      <c r="A172" s="223"/>
      <c r="B172" s="178"/>
      <c r="C172" s="233"/>
      <c r="D172" s="234" t="s">
        <v>43</v>
      </c>
      <c r="E172" s="225">
        <f>477.74912+230.749</f>
        <v>708.49811999999997</v>
      </c>
      <c r="F172" s="225">
        <f>AA172</f>
        <v>477.74912</v>
      </c>
      <c r="G172" s="244">
        <f t="shared" si="74"/>
        <v>0.67431247382844151</v>
      </c>
      <c r="H172" s="225">
        <v>0</v>
      </c>
      <c r="I172" s="225">
        <v>0</v>
      </c>
      <c r="J172" s="225">
        <v>0</v>
      </c>
      <c r="K172" s="225">
        <v>0</v>
      </c>
      <c r="L172" s="225">
        <v>0</v>
      </c>
      <c r="M172" s="225"/>
      <c r="N172" s="225"/>
      <c r="O172" s="225"/>
      <c r="P172" s="225"/>
      <c r="Q172" s="225"/>
      <c r="R172" s="225"/>
      <c r="S172" s="225"/>
      <c r="T172" s="225"/>
      <c r="U172" s="225"/>
      <c r="V172" s="225"/>
      <c r="W172" s="225"/>
      <c r="X172" s="225"/>
      <c r="Y172" s="225"/>
      <c r="Z172" s="225">
        <v>477.74912</v>
      </c>
      <c r="AA172" s="225">
        <v>477.74912</v>
      </c>
      <c r="AB172" s="244">
        <f t="shared" si="75"/>
        <v>1</v>
      </c>
      <c r="AC172" s="225"/>
      <c r="AD172" s="225"/>
      <c r="AE172" s="225"/>
      <c r="AF172" s="225"/>
      <c r="AG172" s="225"/>
      <c r="AH172" s="225"/>
      <c r="AI172" s="225"/>
      <c r="AJ172" s="225"/>
      <c r="AK172" s="225"/>
      <c r="AL172" s="225"/>
      <c r="AM172" s="225"/>
      <c r="AN172" s="225"/>
      <c r="AO172" s="225">
        <v>230.749</v>
      </c>
      <c r="AP172" s="225"/>
      <c r="AQ172" s="225"/>
      <c r="AR172" s="294"/>
    </row>
    <row r="173" spans="1:44" ht="37.5" customHeight="1">
      <c r="A173" s="223" t="s">
        <v>429</v>
      </c>
      <c r="B173" s="178" t="s">
        <v>406</v>
      </c>
      <c r="C173" s="233" t="s">
        <v>273</v>
      </c>
      <c r="D173" s="231" t="s">
        <v>41</v>
      </c>
      <c r="E173" s="225">
        <f t="shared" ref="E173:AP173" si="76">E174</f>
        <v>1135.1158</v>
      </c>
      <c r="F173" s="225">
        <f t="shared" si="76"/>
        <v>0</v>
      </c>
      <c r="G173" s="225">
        <f t="shared" si="76"/>
        <v>0</v>
      </c>
      <c r="H173" s="225">
        <f t="shared" si="76"/>
        <v>0</v>
      </c>
      <c r="I173" s="225">
        <f t="shared" si="76"/>
        <v>0</v>
      </c>
      <c r="J173" s="225">
        <f t="shared" si="76"/>
        <v>0</v>
      </c>
      <c r="K173" s="225">
        <f t="shared" si="76"/>
        <v>0</v>
      </c>
      <c r="L173" s="225">
        <f t="shared" si="76"/>
        <v>0</v>
      </c>
      <c r="M173" s="225">
        <f t="shared" si="76"/>
        <v>0</v>
      </c>
      <c r="N173" s="225">
        <f t="shared" si="76"/>
        <v>0</v>
      </c>
      <c r="O173" s="225">
        <f t="shared" si="76"/>
        <v>0</v>
      </c>
      <c r="P173" s="225">
        <f t="shared" si="76"/>
        <v>0</v>
      </c>
      <c r="Q173" s="225">
        <f t="shared" si="76"/>
        <v>0</v>
      </c>
      <c r="R173" s="225">
        <f t="shared" si="76"/>
        <v>0</v>
      </c>
      <c r="S173" s="225">
        <f t="shared" si="76"/>
        <v>0</v>
      </c>
      <c r="T173" s="225">
        <f t="shared" si="76"/>
        <v>0</v>
      </c>
      <c r="U173" s="225">
        <f t="shared" si="76"/>
        <v>0</v>
      </c>
      <c r="V173" s="225">
        <f t="shared" si="76"/>
        <v>0</v>
      </c>
      <c r="W173" s="225">
        <f t="shared" si="76"/>
        <v>0</v>
      </c>
      <c r="X173" s="225">
        <f t="shared" si="76"/>
        <v>0</v>
      </c>
      <c r="Y173" s="225">
        <f t="shared" si="76"/>
        <v>0</v>
      </c>
      <c r="Z173" s="225">
        <f t="shared" si="76"/>
        <v>0</v>
      </c>
      <c r="AA173" s="225">
        <f t="shared" si="76"/>
        <v>0</v>
      </c>
      <c r="AB173" s="225">
        <f t="shared" si="76"/>
        <v>0</v>
      </c>
      <c r="AC173" s="225">
        <f t="shared" si="76"/>
        <v>0</v>
      </c>
      <c r="AD173" s="225">
        <f t="shared" si="76"/>
        <v>0</v>
      </c>
      <c r="AE173" s="225">
        <f t="shared" si="76"/>
        <v>0</v>
      </c>
      <c r="AF173" s="225">
        <f t="shared" si="76"/>
        <v>0</v>
      </c>
      <c r="AG173" s="225">
        <f t="shared" si="76"/>
        <v>0</v>
      </c>
      <c r="AH173" s="225">
        <f t="shared" si="76"/>
        <v>0</v>
      </c>
      <c r="AI173" s="225">
        <f t="shared" si="76"/>
        <v>0</v>
      </c>
      <c r="AJ173" s="225">
        <f t="shared" si="76"/>
        <v>0</v>
      </c>
      <c r="AK173" s="225">
        <f t="shared" si="76"/>
        <v>0</v>
      </c>
      <c r="AL173" s="225">
        <f t="shared" si="76"/>
        <v>0</v>
      </c>
      <c r="AM173" s="225">
        <f t="shared" si="76"/>
        <v>0</v>
      </c>
      <c r="AN173" s="225">
        <f t="shared" si="76"/>
        <v>0</v>
      </c>
      <c r="AO173" s="225">
        <f t="shared" si="76"/>
        <v>1135.1158</v>
      </c>
      <c r="AP173" s="225">
        <f t="shared" si="76"/>
        <v>0</v>
      </c>
      <c r="AQ173" s="225"/>
      <c r="AR173" s="294"/>
    </row>
    <row r="174" spans="1:44" ht="45.75" customHeight="1">
      <c r="A174" s="223"/>
      <c r="B174" s="178"/>
      <c r="C174" s="233"/>
      <c r="D174" s="234" t="s">
        <v>43</v>
      </c>
      <c r="E174" s="225">
        <f>AO174</f>
        <v>1135.1158</v>
      </c>
      <c r="F174" s="225"/>
      <c r="G174" s="225">
        <f>F174/E174</f>
        <v>0</v>
      </c>
      <c r="H174" s="225">
        <v>0</v>
      </c>
      <c r="I174" s="225">
        <v>0</v>
      </c>
      <c r="J174" s="225">
        <v>0</v>
      </c>
      <c r="K174" s="225">
        <v>0</v>
      </c>
      <c r="L174" s="225">
        <v>0</v>
      </c>
      <c r="M174" s="225"/>
      <c r="N174" s="225"/>
      <c r="O174" s="225"/>
      <c r="P174" s="225"/>
      <c r="Q174" s="225"/>
      <c r="R174" s="225"/>
      <c r="S174" s="225"/>
      <c r="T174" s="225"/>
      <c r="U174" s="225"/>
      <c r="V174" s="225"/>
      <c r="W174" s="225"/>
      <c r="X174" s="225"/>
      <c r="Y174" s="225"/>
      <c r="Z174" s="225"/>
      <c r="AA174" s="225"/>
      <c r="AB174" s="225"/>
      <c r="AC174" s="225"/>
      <c r="AD174" s="225"/>
      <c r="AE174" s="225"/>
      <c r="AF174" s="225"/>
      <c r="AG174" s="225"/>
      <c r="AH174" s="225"/>
      <c r="AI174" s="225"/>
      <c r="AJ174" s="225"/>
      <c r="AK174" s="225"/>
      <c r="AL174" s="225"/>
      <c r="AM174" s="225"/>
      <c r="AN174" s="225"/>
      <c r="AO174" s="225">
        <v>1135.1158</v>
      </c>
      <c r="AP174" s="225"/>
      <c r="AQ174" s="225"/>
      <c r="AR174" s="294"/>
    </row>
    <row r="175" spans="1:44" ht="20.399999999999999" customHeight="1">
      <c r="A175" s="223" t="s">
        <v>430</v>
      </c>
      <c r="B175" s="178" t="s">
        <v>407</v>
      </c>
      <c r="C175" s="233" t="s">
        <v>273</v>
      </c>
      <c r="D175" s="231" t="s">
        <v>41</v>
      </c>
      <c r="E175" s="225">
        <f t="shared" ref="E175:AP175" si="77">E176</f>
        <v>651.43452000000002</v>
      </c>
      <c r="F175" s="225">
        <f t="shared" si="77"/>
        <v>0</v>
      </c>
      <c r="G175" s="225">
        <f t="shared" si="77"/>
        <v>0</v>
      </c>
      <c r="H175" s="225">
        <f t="shared" si="77"/>
        <v>0</v>
      </c>
      <c r="I175" s="225">
        <f t="shared" si="77"/>
        <v>0</v>
      </c>
      <c r="J175" s="225">
        <f t="shared" si="77"/>
        <v>0</v>
      </c>
      <c r="K175" s="225">
        <f t="shared" si="77"/>
        <v>0</v>
      </c>
      <c r="L175" s="225">
        <f t="shared" si="77"/>
        <v>0</v>
      </c>
      <c r="M175" s="225">
        <f t="shared" si="77"/>
        <v>0</v>
      </c>
      <c r="N175" s="225">
        <f t="shared" si="77"/>
        <v>0</v>
      </c>
      <c r="O175" s="225">
        <f t="shared" si="77"/>
        <v>0</v>
      </c>
      <c r="P175" s="225">
        <f t="shared" si="77"/>
        <v>0</v>
      </c>
      <c r="Q175" s="225">
        <f t="shared" si="77"/>
        <v>0</v>
      </c>
      <c r="R175" s="225">
        <f t="shared" si="77"/>
        <v>0</v>
      </c>
      <c r="S175" s="225">
        <f t="shared" si="77"/>
        <v>0</v>
      </c>
      <c r="T175" s="225">
        <f t="shared" si="77"/>
        <v>0</v>
      </c>
      <c r="U175" s="225">
        <f t="shared" si="77"/>
        <v>0</v>
      </c>
      <c r="V175" s="225">
        <f t="shared" si="77"/>
        <v>0</v>
      </c>
      <c r="W175" s="225">
        <f t="shared" si="77"/>
        <v>0</v>
      </c>
      <c r="X175" s="225">
        <f t="shared" si="77"/>
        <v>0</v>
      </c>
      <c r="Y175" s="225">
        <f t="shared" si="77"/>
        <v>0</v>
      </c>
      <c r="Z175" s="225">
        <f t="shared" si="77"/>
        <v>0</v>
      </c>
      <c r="AA175" s="225">
        <f t="shared" si="77"/>
        <v>0</v>
      </c>
      <c r="AB175" s="225">
        <f t="shared" si="77"/>
        <v>0</v>
      </c>
      <c r="AC175" s="225">
        <f t="shared" si="77"/>
        <v>0</v>
      </c>
      <c r="AD175" s="225">
        <f t="shared" si="77"/>
        <v>0</v>
      </c>
      <c r="AE175" s="225">
        <f t="shared" si="77"/>
        <v>0</v>
      </c>
      <c r="AF175" s="225">
        <f t="shared" si="77"/>
        <v>0</v>
      </c>
      <c r="AG175" s="225">
        <f t="shared" si="77"/>
        <v>0</v>
      </c>
      <c r="AH175" s="225">
        <f t="shared" si="77"/>
        <v>0</v>
      </c>
      <c r="AI175" s="225">
        <f t="shared" si="77"/>
        <v>0</v>
      </c>
      <c r="AJ175" s="225">
        <f t="shared" si="77"/>
        <v>0</v>
      </c>
      <c r="AK175" s="225">
        <f t="shared" si="77"/>
        <v>0</v>
      </c>
      <c r="AL175" s="225">
        <f t="shared" si="77"/>
        <v>0</v>
      </c>
      <c r="AM175" s="225">
        <f t="shared" si="77"/>
        <v>0</v>
      </c>
      <c r="AN175" s="225">
        <f t="shared" si="77"/>
        <v>0</v>
      </c>
      <c r="AO175" s="225">
        <f t="shared" si="77"/>
        <v>651.43452000000002</v>
      </c>
      <c r="AP175" s="225">
        <f t="shared" si="77"/>
        <v>0</v>
      </c>
      <c r="AQ175" s="225"/>
      <c r="AR175" s="294"/>
    </row>
    <row r="176" spans="1:44" ht="90" customHeight="1">
      <c r="A176" s="223"/>
      <c r="B176" s="178"/>
      <c r="C176" s="233"/>
      <c r="D176" s="234" t="s">
        <v>43</v>
      </c>
      <c r="E176" s="225">
        <f>AO176</f>
        <v>651.43452000000002</v>
      </c>
      <c r="F176" s="225"/>
      <c r="G176" s="225">
        <f>F176/E176</f>
        <v>0</v>
      </c>
      <c r="H176" s="225">
        <v>0</v>
      </c>
      <c r="I176" s="225">
        <v>0</v>
      </c>
      <c r="J176" s="225">
        <v>0</v>
      </c>
      <c r="K176" s="225">
        <v>0</v>
      </c>
      <c r="L176" s="225">
        <v>0</v>
      </c>
      <c r="M176" s="225"/>
      <c r="N176" s="225"/>
      <c r="O176" s="225"/>
      <c r="P176" s="225"/>
      <c r="Q176" s="225"/>
      <c r="R176" s="225"/>
      <c r="S176" s="225"/>
      <c r="T176" s="225"/>
      <c r="U176" s="225"/>
      <c r="V176" s="225"/>
      <c r="W176" s="225"/>
      <c r="X176" s="225"/>
      <c r="Y176" s="225"/>
      <c r="Z176" s="225"/>
      <c r="AA176" s="225"/>
      <c r="AB176" s="225"/>
      <c r="AC176" s="225"/>
      <c r="AD176" s="225"/>
      <c r="AE176" s="225"/>
      <c r="AF176" s="225"/>
      <c r="AG176" s="225"/>
      <c r="AH176" s="225"/>
      <c r="AI176" s="225"/>
      <c r="AJ176" s="225"/>
      <c r="AK176" s="225"/>
      <c r="AL176" s="225"/>
      <c r="AM176" s="225"/>
      <c r="AN176" s="225"/>
      <c r="AO176" s="225">
        <v>651.43452000000002</v>
      </c>
      <c r="AP176" s="225"/>
      <c r="AQ176" s="225"/>
      <c r="AR176" s="294"/>
    </row>
    <row r="177" spans="1:44" ht="37.5" customHeight="1">
      <c r="A177" s="223" t="s">
        <v>431</v>
      </c>
      <c r="B177" s="178" t="s">
        <v>401</v>
      </c>
      <c r="C177" s="233" t="s">
        <v>273</v>
      </c>
      <c r="D177" s="231" t="s">
        <v>41</v>
      </c>
      <c r="E177" s="225">
        <f>E178</f>
        <v>60.384</v>
      </c>
      <c r="F177" s="225">
        <f t="shared" ref="F177:F209" si="78">F178</f>
        <v>60.384</v>
      </c>
      <c r="G177" s="225">
        <f t="shared" ref="G177:G209" si="79">G178</f>
        <v>100</v>
      </c>
      <c r="H177" s="225">
        <f t="shared" ref="H177:H209" si="80">H178</f>
        <v>0</v>
      </c>
      <c r="I177" s="225">
        <f t="shared" ref="I177:I209" si="81">I178</f>
        <v>0</v>
      </c>
      <c r="J177" s="225">
        <f t="shared" ref="J177:J209" si="82">J178</f>
        <v>0</v>
      </c>
      <c r="K177" s="225">
        <f t="shared" ref="K177:K209" si="83">K178</f>
        <v>0</v>
      </c>
      <c r="L177" s="225">
        <f t="shared" ref="L177:L209" si="84">L178</f>
        <v>0</v>
      </c>
      <c r="M177" s="225">
        <f t="shared" ref="M177:M209" si="85">M178</f>
        <v>0</v>
      </c>
      <c r="N177" s="225">
        <f t="shared" ref="N177:N209" si="86">N178</f>
        <v>0</v>
      </c>
      <c r="O177" s="225">
        <f t="shared" ref="O177:O209" si="87">O178</f>
        <v>0</v>
      </c>
      <c r="P177" s="225">
        <f t="shared" ref="P177:P209" si="88">P178</f>
        <v>0</v>
      </c>
      <c r="Q177" s="225">
        <f t="shared" ref="Q177:Q209" si="89">Q178</f>
        <v>0</v>
      </c>
      <c r="R177" s="225">
        <f t="shared" ref="R177:R209" si="90">R178</f>
        <v>0</v>
      </c>
      <c r="S177" s="225">
        <f t="shared" ref="S177:S209" si="91">S178</f>
        <v>0</v>
      </c>
      <c r="T177" s="225">
        <f t="shared" ref="T177:T209" si="92">T178</f>
        <v>0</v>
      </c>
      <c r="U177" s="225">
        <f t="shared" ref="U177:U209" si="93">U178</f>
        <v>0</v>
      </c>
      <c r="V177" s="225">
        <f t="shared" ref="V177:V209" si="94">V178</f>
        <v>0</v>
      </c>
      <c r="W177" s="225">
        <f t="shared" ref="W177:W209" si="95">W178</f>
        <v>60.384</v>
      </c>
      <c r="X177" s="225">
        <f t="shared" ref="X177:X209" si="96">X178</f>
        <v>60.384</v>
      </c>
      <c r="Y177" s="225">
        <f t="shared" ref="Y177:Y209" si="97">Y178</f>
        <v>100</v>
      </c>
      <c r="Z177" s="225">
        <f t="shared" ref="Z177:Z209" si="98">Z178</f>
        <v>0</v>
      </c>
      <c r="AA177" s="225">
        <f t="shared" ref="AA177:AA209" si="99">AA178</f>
        <v>0</v>
      </c>
      <c r="AB177" s="225">
        <f t="shared" ref="AB177:AB209" si="100">AB178</f>
        <v>0</v>
      </c>
      <c r="AC177" s="225">
        <f t="shared" ref="AC177:AC209" si="101">AC178</f>
        <v>0</v>
      </c>
      <c r="AD177" s="225">
        <f t="shared" ref="AD177:AD209" si="102">AD178</f>
        <v>0</v>
      </c>
      <c r="AE177" s="225">
        <f t="shared" ref="AE177:AE209" si="103">AE178</f>
        <v>0</v>
      </c>
      <c r="AF177" s="225">
        <f t="shared" ref="AF177:AF209" si="104">AF178</f>
        <v>0</v>
      </c>
      <c r="AG177" s="225">
        <f t="shared" ref="AG177:AG209" si="105">AG178</f>
        <v>0</v>
      </c>
      <c r="AH177" s="225">
        <f t="shared" ref="AH177:AH209" si="106">AH178</f>
        <v>0</v>
      </c>
      <c r="AI177" s="225">
        <f t="shared" ref="AI177:AI209" si="107">AI178</f>
        <v>0</v>
      </c>
      <c r="AJ177" s="225">
        <f t="shared" ref="AJ177:AJ209" si="108">AJ178</f>
        <v>0</v>
      </c>
      <c r="AK177" s="225">
        <f t="shared" ref="AK177:AK209" si="109">AK178</f>
        <v>0</v>
      </c>
      <c r="AL177" s="225">
        <f t="shared" ref="AL177:AL209" si="110">AL178</f>
        <v>0</v>
      </c>
      <c r="AM177" s="225">
        <f t="shared" ref="AM177:AM209" si="111">AM178</f>
        <v>0</v>
      </c>
      <c r="AN177" s="225">
        <f t="shared" ref="AN177:AN209" si="112">AN178</f>
        <v>0</v>
      </c>
      <c r="AO177" s="225">
        <f t="shared" ref="AO177:AO209" si="113">AO178</f>
        <v>0</v>
      </c>
      <c r="AP177" s="225">
        <f t="shared" ref="AP177:AP209" si="114">AP178</f>
        <v>0</v>
      </c>
      <c r="AQ177" s="225"/>
      <c r="AR177" s="294"/>
    </row>
    <row r="178" spans="1:44" ht="48" customHeight="1">
      <c r="A178" s="223"/>
      <c r="B178" s="178"/>
      <c r="C178" s="233"/>
      <c r="D178" s="234" t="s">
        <v>43</v>
      </c>
      <c r="E178" s="225">
        <v>60.384</v>
      </c>
      <c r="F178" s="225">
        <f>X178</f>
        <v>60.384</v>
      </c>
      <c r="G178" s="225">
        <f>F178/E178*100</f>
        <v>100</v>
      </c>
      <c r="H178" s="225">
        <v>0</v>
      </c>
      <c r="I178" s="225">
        <v>0</v>
      </c>
      <c r="J178" s="225">
        <v>0</v>
      </c>
      <c r="K178" s="225">
        <v>0</v>
      </c>
      <c r="L178" s="225">
        <v>0</v>
      </c>
      <c r="M178" s="225"/>
      <c r="N178" s="225"/>
      <c r="O178" s="225"/>
      <c r="P178" s="225"/>
      <c r="Q178" s="225"/>
      <c r="R178" s="225"/>
      <c r="S178" s="225"/>
      <c r="T178" s="225"/>
      <c r="U178" s="225"/>
      <c r="V178" s="225"/>
      <c r="W178" s="225">
        <v>60.384</v>
      </c>
      <c r="X178" s="225">
        <v>60.384</v>
      </c>
      <c r="Y178" s="225">
        <f>X178/W178*100</f>
        <v>100</v>
      </c>
      <c r="Z178" s="225"/>
      <c r="AA178" s="225"/>
      <c r="AB178" s="225"/>
      <c r="AC178" s="225"/>
      <c r="AD178" s="225"/>
      <c r="AE178" s="225"/>
      <c r="AF178" s="225"/>
      <c r="AG178" s="225"/>
      <c r="AH178" s="225"/>
      <c r="AI178" s="225"/>
      <c r="AJ178" s="225"/>
      <c r="AK178" s="225"/>
      <c r="AL178" s="225"/>
      <c r="AM178" s="225"/>
      <c r="AN178" s="225"/>
      <c r="AO178" s="225">
        <v>0</v>
      </c>
      <c r="AP178" s="225"/>
      <c r="AQ178" s="225"/>
      <c r="AR178" s="294"/>
    </row>
    <row r="179" spans="1:44" ht="37.5" customHeight="1">
      <c r="A179" s="223" t="s">
        <v>432</v>
      </c>
      <c r="B179" s="178" t="s">
        <v>402</v>
      </c>
      <c r="C179" s="233" t="s">
        <v>273</v>
      </c>
      <c r="D179" s="231" t="s">
        <v>41</v>
      </c>
      <c r="E179" s="225">
        <f>E180</f>
        <v>207.51560000000001</v>
      </c>
      <c r="F179" s="225">
        <f t="shared" si="78"/>
        <v>207.51560000000001</v>
      </c>
      <c r="G179" s="225">
        <f t="shared" si="79"/>
        <v>100</v>
      </c>
      <c r="H179" s="225">
        <f t="shared" si="80"/>
        <v>0</v>
      </c>
      <c r="I179" s="225">
        <f t="shared" si="81"/>
        <v>0</v>
      </c>
      <c r="J179" s="225">
        <f t="shared" si="82"/>
        <v>0</v>
      </c>
      <c r="K179" s="225">
        <f t="shared" si="83"/>
        <v>0</v>
      </c>
      <c r="L179" s="225">
        <f t="shared" si="84"/>
        <v>0</v>
      </c>
      <c r="M179" s="225">
        <f t="shared" si="85"/>
        <v>0</v>
      </c>
      <c r="N179" s="225">
        <f t="shared" si="86"/>
        <v>0</v>
      </c>
      <c r="O179" s="225">
        <f t="shared" si="87"/>
        <v>0</v>
      </c>
      <c r="P179" s="225">
        <f t="shared" si="88"/>
        <v>0</v>
      </c>
      <c r="Q179" s="225">
        <f t="shared" si="89"/>
        <v>0</v>
      </c>
      <c r="R179" s="225">
        <f t="shared" si="90"/>
        <v>0</v>
      </c>
      <c r="S179" s="225">
        <f t="shared" si="91"/>
        <v>0</v>
      </c>
      <c r="T179" s="225">
        <f t="shared" si="92"/>
        <v>0</v>
      </c>
      <c r="U179" s="225">
        <f t="shared" si="93"/>
        <v>0</v>
      </c>
      <c r="V179" s="225">
        <f t="shared" si="94"/>
        <v>0</v>
      </c>
      <c r="W179" s="225">
        <f t="shared" si="95"/>
        <v>207.51560000000001</v>
      </c>
      <c r="X179" s="225">
        <f t="shared" si="96"/>
        <v>207.51560000000001</v>
      </c>
      <c r="Y179" s="225">
        <f t="shared" si="97"/>
        <v>100</v>
      </c>
      <c r="Z179" s="225">
        <f t="shared" si="98"/>
        <v>0</v>
      </c>
      <c r="AA179" s="225">
        <f t="shared" si="99"/>
        <v>0</v>
      </c>
      <c r="AB179" s="225">
        <f t="shared" si="100"/>
        <v>0</v>
      </c>
      <c r="AC179" s="225">
        <f t="shared" si="101"/>
        <v>0</v>
      </c>
      <c r="AD179" s="225">
        <f t="shared" si="102"/>
        <v>0</v>
      </c>
      <c r="AE179" s="225">
        <f t="shared" si="103"/>
        <v>0</v>
      </c>
      <c r="AF179" s="225">
        <f t="shared" si="104"/>
        <v>0</v>
      </c>
      <c r="AG179" s="225">
        <f t="shared" si="105"/>
        <v>0</v>
      </c>
      <c r="AH179" s="225">
        <f t="shared" si="106"/>
        <v>0</v>
      </c>
      <c r="AI179" s="225">
        <f t="shared" si="107"/>
        <v>0</v>
      </c>
      <c r="AJ179" s="225">
        <f t="shared" si="108"/>
        <v>0</v>
      </c>
      <c r="AK179" s="225">
        <f t="shared" si="109"/>
        <v>0</v>
      </c>
      <c r="AL179" s="225">
        <f t="shared" si="110"/>
        <v>0</v>
      </c>
      <c r="AM179" s="225">
        <f t="shared" si="111"/>
        <v>0</v>
      </c>
      <c r="AN179" s="225">
        <f t="shared" si="112"/>
        <v>0</v>
      </c>
      <c r="AO179" s="225">
        <f t="shared" si="113"/>
        <v>0</v>
      </c>
      <c r="AP179" s="225">
        <f t="shared" si="114"/>
        <v>0</v>
      </c>
      <c r="AQ179" s="225"/>
      <c r="AR179" s="294"/>
    </row>
    <row r="180" spans="1:44" ht="48" customHeight="1">
      <c r="A180" s="223"/>
      <c r="B180" s="178"/>
      <c r="C180" s="233"/>
      <c r="D180" s="234" t="s">
        <v>43</v>
      </c>
      <c r="E180" s="225">
        <v>207.51560000000001</v>
      </c>
      <c r="F180" s="225">
        <f>X180</f>
        <v>207.51560000000001</v>
      </c>
      <c r="G180" s="225">
        <f>F180/E180*100</f>
        <v>100</v>
      </c>
      <c r="H180" s="225">
        <v>0</v>
      </c>
      <c r="I180" s="225">
        <v>0</v>
      </c>
      <c r="J180" s="225">
        <v>0</v>
      </c>
      <c r="K180" s="225">
        <v>0</v>
      </c>
      <c r="L180" s="225">
        <v>0</v>
      </c>
      <c r="M180" s="225"/>
      <c r="N180" s="225"/>
      <c r="O180" s="225"/>
      <c r="P180" s="225"/>
      <c r="Q180" s="225"/>
      <c r="R180" s="225"/>
      <c r="S180" s="225"/>
      <c r="T180" s="225"/>
      <c r="U180" s="225"/>
      <c r="V180" s="225"/>
      <c r="W180" s="225">
        <v>207.51560000000001</v>
      </c>
      <c r="X180" s="225">
        <f>W180</f>
        <v>207.51560000000001</v>
      </c>
      <c r="Y180" s="225">
        <f>X180/W180*100</f>
        <v>100</v>
      </c>
      <c r="Z180" s="225"/>
      <c r="AA180" s="225"/>
      <c r="AB180" s="225"/>
      <c r="AC180" s="225"/>
      <c r="AD180" s="225"/>
      <c r="AE180" s="225"/>
      <c r="AF180" s="225"/>
      <c r="AG180" s="225"/>
      <c r="AH180" s="225"/>
      <c r="AI180" s="225"/>
      <c r="AJ180" s="225"/>
      <c r="AK180" s="225"/>
      <c r="AL180" s="225"/>
      <c r="AM180" s="225"/>
      <c r="AN180" s="225"/>
      <c r="AO180" s="225"/>
      <c r="AP180" s="225"/>
      <c r="AQ180" s="225"/>
      <c r="AR180" s="294"/>
    </row>
    <row r="181" spans="1:44" ht="37.5" customHeight="1">
      <c r="A181" s="223" t="s">
        <v>433</v>
      </c>
      <c r="B181" s="257" t="s">
        <v>403</v>
      </c>
      <c r="C181" s="233" t="s">
        <v>273</v>
      </c>
      <c r="D181" s="231" t="s">
        <v>41</v>
      </c>
      <c r="E181" s="225">
        <f>E182</f>
        <v>1893.0879299999999</v>
      </c>
      <c r="F181" s="225">
        <f t="shared" si="78"/>
        <v>1050.527</v>
      </c>
      <c r="G181" s="225">
        <f t="shared" si="79"/>
        <v>55.492773650508674</v>
      </c>
      <c r="H181" s="225">
        <f t="shared" si="80"/>
        <v>0</v>
      </c>
      <c r="I181" s="225">
        <f t="shared" si="81"/>
        <v>0</v>
      </c>
      <c r="J181" s="225">
        <f t="shared" si="82"/>
        <v>0</v>
      </c>
      <c r="K181" s="225">
        <f t="shared" si="83"/>
        <v>0</v>
      </c>
      <c r="L181" s="225">
        <f t="shared" si="84"/>
        <v>0</v>
      </c>
      <c r="M181" s="225">
        <f t="shared" si="85"/>
        <v>0</v>
      </c>
      <c r="N181" s="225">
        <f t="shared" si="86"/>
        <v>0</v>
      </c>
      <c r="O181" s="225">
        <f t="shared" si="87"/>
        <v>0</v>
      </c>
      <c r="P181" s="225">
        <f t="shared" si="88"/>
        <v>0</v>
      </c>
      <c r="Q181" s="225">
        <f t="shared" si="89"/>
        <v>0</v>
      </c>
      <c r="R181" s="225">
        <f t="shared" si="90"/>
        <v>0</v>
      </c>
      <c r="S181" s="225">
        <f t="shared" si="91"/>
        <v>0</v>
      </c>
      <c r="T181" s="225">
        <f t="shared" si="92"/>
        <v>0</v>
      </c>
      <c r="U181" s="225">
        <f t="shared" si="93"/>
        <v>0</v>
      </c>
      <c r="V181" s="225">
        <f t="shared" si="94"/>
        <v>0</v>
      </c>
      <c r="W181" s="225">
        <f t="shared" si="95"/>
        <v>709.52800000000002</v>
      </c>
      <c r="X181" s="225">
        <f t="shared" si="96"/>
        <v>709.52800000000002</v>
      </c>
      <c r="Y181" s="225">
        <f t="shared" si="97"/>
        <v>100</v>
      </c>
      <c r="Z181" s="225">
        <f t="shared" si="98"/>
        <v>340.99900000000002</v>
      </c>
      <c r="AA181" s="225">
        <f t="shared" si="99"/>
        <v>340.99900000000002</v>
      </c>
      <c r="AB181" s="244">
        <f t="shared" si="100"/>
        <v>1</v>
      </c>
      <c r="AC181" s="225">
        <f t="shared" si="101"/>
        <v>0</v>
      </c>
      <c r="AD181" s="225">
        <f t="shared" si="102"/>
        <v>0</v>
      </c>
      <c r="AE181" s="225">
        <f t="shared" si="103"/>
        <v>0</v>
      </c>
      <c r="AF181" s="225">
        <f t="shared" si="104"/>
        <v>0</v>
      </c>
      <c r="AG181" s="225">
        <f t="shared" si="105"/>
        <v>0</v>
      </c>
      <c r="AH181" s="225">
        <f t="shared" si="106"/>
        <v>0</v>
      </c>
      <c r="AI181" s="225">
        <f t="shared" si="107"/>
        <v>0</v>
      </c>
      <c r="AJ181" s="225">
        <f t="shared" si="108"/>
        <v>0</v>
      </c>
      <c r="AK181" s="225">
        <f t="shared" si="109"/>
        <v>0</v>
      </c>
      <c r="AL181" s="225">
        <f t="shared" si="110"/>
        <v>0</v>
      </c>
      <c r="AM181" s="225">
        <f t="shared" si="111"/>
        <v>0</v>
      </c>
      <c r="AN181" s="225">
        <f t="shared" si="112"/>
        <v>0</v>
      </c>
      <c r="AO181" s="225">
        <f t="shared" si="113"/>
        <v>842.56092999999987</v>
      </c>
      <c r="AP181" s="225">
        <f t="shared" si="114"/>
        <v>0</v>
      </c>
      <c r="AQ181" s="225"/>
      <c r="AR181" s="294"/>
    </row>
    <row r="182" spans="1:44" ht="48" customHeight="1">
      <c r="A182" s="223"/>
      <c r="B182" s="258"/>
      <c r="C182" s="233"/>
      <c r="D182" s="234" t="s">
        <v>43</v>
      </c>
      <c r="E182" s="225">
        <v>1893.0879299999999</v>
      </c>
      <c r="F182" s="225">
        <f>X182+AA182</f>
        <v>1050.527</v>
      </c>
      <c r="G182" s="225">
        <f>F182/E182*100</f>
        <v>55.492773650508674</v>
      </c>
      <c r="H182" s="225">
        <v>0</v>
      </c>
      <c r="I182" s="225">
        <v>0</v>
      </c>
      <c r="J182" s="225">
        <v>0</v>
      </c>
      <c r="K182" s="225">
        <v>0</v>
      </c>
      <c r="L182" s="225">
        <v>0</v>
      </c>
      <c r="M182" s="225"/>
      <c r="N182" s="225"/>
      <c r="O182" s="225"/>
      <c r="P182" s="225"/>
      <c r="Q182" s="225"/>
      <c r="R182" s="225"/>
      <c r="S182" s="225"/>
      <c r="T182" s="225"/>
      <c r="U182" s="225"/>
      <c r="V182" s="225"/>
      <c r="W182" s="225">
        <v>709.52800000000002</v>
      </c>
      <c r="X182" s="225">
        <v>709.52800000000002</v>
      </c>
      <c r="Y182" s="225">
        <f>X182/W182*100</f>
        <v>100</v>
      </c>
      <c r="Z182" s="225">
        <v>340.99900000000002</v>
      </c>
      <c r="AA182" s="225">
        <v>340.99900000000002</v>
      </c>
      <c r="AB182" s="244">
        <f>AA182/Z182</f>
        <v>1</v>
      </c>
      <c r="AC182" s="225"/>
      <c r="AD182" s="225"/>
      <c r="AE182" s="225"/>
      <c r="AF182" s="225"/>
      <c r="AG182" s="225"/>
      <c r="AH182" s="225"/>
      <c r="AI182" s="225"/>
      <c r="AJ182" s="225"/>
      <c r="AK182" s="225"/>
      <c r="AL182" s="225"/>
      <c r="AM182" s="225"/>
      <c r="AN182" s="225"/>
      <c r="AO182" s="225">
        <f>E182-F182</f>
        <v>842.56092999999987</v>
      </c>
      <c r="AP182" s="225"/>
      <c r="AQ182" s="225"/>
      <c r="AR182" s="294"/>
    </row>
    <row r="183" spans="1:44" ht="37.5" customHeight="1">
      <c r="A183" s="223" t="s">
        <v>434</v>
      </c>
      <c r="B183" s="178" t="s">
        <v>404</v>
      </c>
      <c r="C183" s="233" t="s">
        <v>273</v>
      </c>
      <c r="D183" s="231" t="s">
        <v>41</v>
      </c>
      <c r="E183" s="225">
        <f>E184</f>
        <v>1544.7537600000001</v>
      </c>
      <c r="F183" s="225">
        <f t="shared" si="78"/>
        <v>225.30081999999999</v>
      </c>
      <c r="G183" s="225">
        <f t="shared" si="79"/>
        <v>14.584901868113917</v>
      </c>
      <c r="H183" s="225">
        <f t="shared" si="80"/>
        <v>0</v>
      </c>
      <c r="I183" s="225">
        <f t="shared" si="81"/>
        <v>0</v>
      </c>
      <c r="J183" s="225">
        <f t="shared" si="82"/>
        <v>0</v>
      </c>
      <c r="K183" s="225">
        <f t="shared" si="83"/>
        <v>0</v>
      </c>
      <c r="L183" s="225">
        <f t="shared" si="84"/>
        <v>0</v>
      </c>
      <c r="M183" s="225">
        <f t="shared" si="85"/>
        <v>0</v>
      </c>
      <c r="N183" s="225">
        <f t="shared" si="86"/>
        <v>0</v>
      </c>
      <c r="O183" s="225">
        <f t="shared" si="87"/>
        <v>0</v>
      </c>
      <c r="P183" s="225">
        <f t="shared" si="88"/>
        <v>0</v>
      </c>
      <c r="Q183" s="225">
        <f t="shared" si="89"/>
        <v>0</v>
      </c>
      <c r="R183" s="225">
        <f t="shared" si="90"/>
        <v>0</v>
      </c>
      <c r="S183" s="225">
        <f t="shared" si="91"/>
        <v>0</v>
      </c>
      <c r="T183" s="225">
        <f t="shared" si="92"/>
        <v>0</v>
      </c>
      <c r="U183" s="225">
        <f t="shared" si="93"/>
        <v>0</v>
      </c>
      <c r="V183" s="225">
        <f t="shared" si="94"/>
        <v>0</v>
      </c>
      <c r="W183" s="225">
        <f t="shared" si="95"/>
        <v>102.28748</v>
      </c>
      <c r="X183" s="225">
        <f t="shared" si="96"/>
        <v>102.28748</v>
      </c>
      <c r="Y183" s="225">
        <f t="shared" si="97"/>
        <v>100</v>
      </c>
      <c r="Z183" s="225">
        <f t="shared" si="98"/>
        <v>123.01334</v>
      </c>
      <c r="AA183" s="225">
        <f t="shared" si="99"/>
        <v>123.01334</v>
      </c>
      <c r="AB183" s="244">
        <f>AA183/Z183</f>
        <v>1</v>
      </c>
      <c r="AC183" s="225">
        <f t="shared" si="101"/>
        <v>0</v>
      </c>
      <c r="AD183" s="225">
        <f t="shared" si="102"/>
        <v>0</v>
      </c>
      <c r="AE183" s="225">
        <f t="shared" si="103"/>
        <v>0</v>
      </c>
      <c r="AF183" s="225">
        <f t="shared" si="104"/>
        <v>0</v>
      </c>
      <c r="AG183" s="225">
        <f t="shared" si="105"/>
        <v>0</v>
      </c>
      <c r="AH183" s="225">
        <f t="shared" si="106"/>
        <v>0</v>
      </c>
      <c r="AI183" s="225">
        <f t="shared" si="107"/>
        <v>0</v>
      </c>
      <c r="AJ183" s="225">
        <f t="shared" si="108"/>
        <v>0</v>
      </c>
      <c r="AK183" s="225">
        <f t="shared" si="109"/>
        <v>0</v>
      </c>
      <c r="AL183" s="225">
        <f t="shared" si="110"/>
        <v>0</v>
      </c>
      <c r="AM183" s="225">
        <f t="shared" si="111"/>
        <v>0</v>
      </c>
      <c r="AN183" s="225">
        <f t="shared" si="112"/>
        <v>0</v>
      </c>
      <c r="AO183" s="225">
        <f t="shared" si="113"/>
        <v>1319.4529400000001</v>
      </c>
      <c r="AP183" s="225">
        <f t="shared" si="114"/>
        <v>0</v>
      </c>
      <c r="AQ183" s="225"/>
      <c r="AR183" s="294"/>
    </row>
    <row r="184" spans="1:44" ht="48" customHeight="1">
      <c r="A184" s="223"/>
      <c r="B184" s="178"/>
      <c r="C184" s="233"/>
      <c r="D184" s="234" t="s">
        <v>43</v>
      </c>
      <c r="E184" s="225">
        <v>1544.7537600000001</v>
      </c>
      <c r="F184" s="225">
        <f>X184+AA184</f>
        <v>225.30081999999999</v>
      </c>
      <c r="G184" s="225">
        <f>F184/E184*100</f>
        <v>14.584901868113917</v>
      </c>
      <c r="H184" s="225">
        <v>0</v>
      </c>
      <c r="I184" s="225">
        <v>0</v>
      </c>
      <c r="J184" s="225">
        <v>0</v>
      </c>
      <c r="K184" s="225">
        <v>0</v>
      </c>
      <c r="L184" s="225">
        <v>0</v>
      </c>
      <c r="M184" s="225"/>
      <c r="N184" s="225"/>
      <c r="O184" s="225"/>
      <c r="P184" s="225"/>
      <c r="Q184" s="225"/>
      <c r="R184" s="225"/>
      <c r="S184" s="225"/>
      <c r="T184" s="225"/>
      <c r="U184" s="225"/>
      <c r="V184" s="225"/>
      <c r="W184" s="225">
        <v>102.28748</v>
      </c>
      <c r="X184" s="225">
        <v>102.28748</v>
      </c>
      <c r="Y184" s="225">
        <f>X184/W184*100</f>
        <v>100</v>
      </c>
      <c r="Z184" s="225">
        <v>123.01334</v>
      </c>
      <c r="AA184" s="225">
        <v>123.01334</v>
      </c>
      <c r="AB184" s="244">
        <f>AA184/Z184</f>
        <v>1</v>
      </c>
      <c r="AC184" s="225"/>
      <c r="AD184" s="225"/>
      <c r="AE184" s="225"/>
      <c r="AF184" s="225"/>
      <c r="AG184" s="225"/>
      <c r="AH184" s="225"/>
      <c r="AI184" s="225"/>
      <c r="AJ184" s="225"/>
      <c r="AK184" s="225"/>
      <c r="AL184" s="225"/>
      <c r="AM184" s="225"/>
      <c r="AN184" s="225"/>
      <c r="AO184" s="225">
        <f>E184-F184</f>
        <v>1319.4529400000001</v>
      </c>
      <c r="AP184" s="225"/>
      <c r="AQ184" s="225"/>
      <c r="AR184" s="294"/>
    </row>
    <row r="185" spans="1:44" ht="37.5" customHeight="1">
      <c r="A185" s="223" t="s">
        <v>439</v>
      </c>
      <c r="B185" s="178" t="s">
        <v>443</v>
      </c>
      <c r="C185" s="233" t="s">
        <v>273</v>
      </c>
      <c r="D185" s="231" t="s">
        <v>41</v>
      </c>
      <c r="E185" s="225">
        <f>E186</f>
        <v>2693.1089999999999</v>
      </c>
      <c r="F185" s="225">
        <f t="shared" si="78"/>
        <v>0</v>
      </c>
      <c r="G185" s="225">
        <f t="shared" si="79"/>
        <v>0</v>
      </c>
      <c r="H185" s="225">
        <f t="shared" si="80"/>
        <v>0</v>
      </c>
      <c r="I185" s="225">
        <f t="shared" si="81"/>
        <v>0</v>
      </c>
      <c r="J185" s="225">
        <f t="shared" si="82"/>
        <v>0</v>
      </c>
      <c r="K185" s="225">
        <f t="shared" si="83"/>
        <v>0</v>
      </c>
      <c r="L185" s="225">
        <f t="shared" si="84"/>
        <v>0</v>
      </c>
      <c r="M185" s="225">
        <f t="shared" si="85"/>
        <v>0</v>
      </c>
      <c r="N185" s="225">
        <f t="shared" si="86"/>
        <v>0</v>
      </c>
      <c r="O185" s="225">
        <f t="shared" si="87"/>
        <v>0</v>
      </c>
      <c r="P185" s="225">
        <f t="shared" si="88"/>
        <v>0</v>
      </c>
      <c r="Q185" s="225">
        <f t="shared" si="89"/>
        <v>0</v>
      </c>
      <c r="R185" s="225">
        <f t="shared" si="90"/>
        <v>0</v>
      </c>
      <c r="S185" s="225">
        <f t="shared" si="91"/>
        <v>0</v>
      </c>
      <c r="T185" s="225">
        <f t="shared" si="92"/>
        <v>0</v>
      </c>
      <c r="U185" s="225">
        <f t="shared" si="93"/>
        <v>0</v>
      </c>
      <c r="V185" s="225">
        <f t="shared" si="94"/>
        <v>0</v>
      </c>
      <c r="W185" s="225">
        <f t="shared" si="95"/>
        <v>0</v>
      </c>
      <c r="X185" s="225">
        <f t="shared" si="96"/>
        <v>0</v>
      </c>
      <c r="Y185" s="225">
        <f t="shared" si="97"/>
        <v>0</v>
      </c>
      <c r="Z185" s="225">
        <f t="shared" si="98"/>
        <v>0</v>
      </c>
      <c r="AA185" s="225">
        <f t="shared" si="99"/>
        <v>0</v>
      </c>
      <c r="AB185" s="225">
        <f t="shared" si="100"/>
        <v>0</v>
      </c>
      <c r="AC185" s="225">
        <f t="shared" si="101"/>
        <v>0</v>
      </c>
      <c r="AD185" s="225">
        <f t="shared" si="102"/>
        <v>0</v>
      </c>
      <c r="AE185" s="225">
        <f t="shared" si="103"/>
        <v>0</v>
      </c>
      <c r="AF185" s="225">
        <f t="shared" si="104"/>
        <v>0</v>
      </c>
      <c r="AG185" s="225">
        <f t="shared" si="105"/>
        <v>0</v>
      </c>
      <c r="AH185" s="225">
        <f t="shared" si="106"/>
        <v>0</v>
      </c>
      <c r="AI185" s="225">
        <f t="shared" si="107"/>
        <v>0</v>
      </c>
      <c r="AJ185" s="225">
        <f t="shared" si="108"/>
        <v>0</v>
      </c>
      <c r="AK185" s="225">
        <f t="shared" si="109"/>
        <v>0</v>
      </c>
      <c r="AL185" s="225">
        <f t="shared" si="110"/>
        <v>0</v>
      </c>
      <c r="AM185" s="225">
        <f t="shared" si="111"/>
        <v>0</v>
      </c>
      <c r="AN185" s="225">
        <f t="shared" si="112"/>
        <v>0</v>
      </c>
      <c r="AO185" s="225">
        <f t="shared" si="113"/>
        <v>2693.1089999999999</v>
      </c>
      <c r="AP185" s="225">
        <f t="shared" si="114"/>
        <v>0</v>
      </c>
      <c r="AQ185" s="225"/>
      <c r="AR185" s="294"/>
    </row>
    <row r="186" spans="1:44" ht="48" customHeight="1">
      <c r="A186" s="223"/>
      <c r="B186" s="178"/>
      <c r="C186" s="233"/>
      <c r="D186" s="234" t="s">
        <v>43</v>
      </c>
      <c r="E186" s="225">
        <f>AO186</f>
        <v>2693.1089999999999</v>
      </c>
      <c r="F186" s="225"/>
      <c r="G186" s="225">
        <f>F186/E186</f>
        <v>0</v>
      </c>
      <c r="H186" s="225">
        <v>0</v>
      </c>
      <c r="I186" s="225">
        <v>0</v>
      </c>
      <c r="J186" s="225">
        <v>0</v>
      </c>
      <c r="K186" s="225">
        <v>0</v>
      </c>
      <c r="L186" s="225">
        <v>0</v>
      </c>
      <c r="M186" s="225"/>
      <c r="N186" s="225"/>
      <c r="O186" s="225"/>
      <c r="P186" s="225"/>
      <c r="Q186" s="225"/>
      <c r="R186" s="225"/>
      <c r="S186" s="225"/>
      <c r="T186" s="225"/>
      <c r="U186" s="225"/>
      <c r="V186" s="225"/>
      <c r="W186" s="225"/>
      <c r="X186" s="225"/>
      <c r="Y186" s="225"/>
      <c r="Z186" s="225"/>
      <c r="AA186" s="225"/>
      <c r="AB186" s="225"/>
      <c r="AC186" s="225"/>
      <c r="AD186" s="225"/>
      <c r="AE186" s="225"/>
      <c r="AF186" s="225"/>
      <c r="AG186" s="225"/>
      <c r="AH186" s="225"/>
      <c r="AI186" s="225"/>
      <c r="AJ186" s="225"/>
      <c r="AK186" s="225"/>
      <c r="AL186" s="225"/>
      <c r="AM186" s="225"/>
      <c r="AN186" s="225"/>
      <c r="AO186" s="225">
        <v>2693.1089999999999</v>
      </c>
      <c r="AP186" s="225"/>
      <c r="AQ186" s="225"/>
      <c r="AR186" s="294"/>
    </row>
    <row r="187" spans="1:44" ht="37.5" customHeight="1">
      <c r="A187" s="223" t="s">
        <v>440</v>
      </c>
      <c r="B187" s="178" t="s">
        <v>444</v>
      </c>
      <c r="C187" s="233" t="s">
        <v>273</v>
      </c>
      <c r="D187" s="231" t="s">
        <v>41</v>
      </c>
      <c r="E187" s="225">
        <f>E188</f>
        <v>2551.1039999999998</v>
      </c>
      <c r="F187" s="225">
        <f t="shared" si="78"/>
        <v>0</v>
      </c>
      <c r="G187" s="225">
        <f t="shared" si="79"/>
        <v>0</v>
      </c>
      <c r="H187" s="225">
        <f t="shared" si="80"/>
        <v>0</v>
      </c>
      <c r="I187" s="225">
        <f t="shared" si="81"/>
        <v>0</v>
      </c>
      <c r="J187" s="225">
        <f t="shared" si="82"/>
        <v>0</v>
      </c>
      <c r="K187" s="225">
        <f t="shared" si="83"/>
        <v>0</v>
      </c>
      <c r="L187" s="225">
        <f t="shared" si="84"/>
        <v>0</v>
      </c>
      <c r="M187" s="225">
        <f t="shared" si="85"/>
        <v>0</v>
      </c>
      <c r="N187" s="225">
        <f t="shared" si="86"/>
        <v>0</v>
      </c>
      <c r="O187" s="225">
        <f t="shared" si="87"/>
        <v>0</v>
      </c>
      <c r="P187" s="225">
        <f t="shared" si="88"/>
        <v>0</v>
      </c>
      <c r="Q187" s="225">
        <f t="shared" si="89"/>
        <v>0</v>
      </c>
      <c r="R187" s="225">
        <f t="shared" si="90"/>
        <v>0</v>
      </c>
      <c r="S187" s="225">
        <f t="shared" si="91"/>
        <v>0</v>
      </c>
      <c r="T187" s="225">
        <f t="shared" si="92"/>
        <v>0</v>
      </c>
      <c r="U187" s="225">
        <f t="shared" si="93"/>
        <v>0</v>
      </c>
      <c r="V187" s="225">
        <f t="shared" si="94"/>
        <v>0</v>
      </c>
      <c r="W187" s="225">
        <f t="shared" si="95"/>
        <v>0</v>
      </c>
      <c r="X187" s="225">
        <f t="shared" si="96"/>
        <v>0</v>
      </c>
      <c r="Y187" s="225">
        <f t="shared" si="97"/>
        <v>0</v>
      </c>
      <c r="Z187" s="225">
        <f t="shared" si="98"/>
        <v>0</v>
      </c>
      <c r="AA187" s="225">
        <f t="shared" si="99"/>
        <v>0</v>
      </c>
      <c r="AB187" s="225">
        <f t="shared" si="100"/>
        <v>0</v>
      </c>
      <c r="AC187" s="225">
        <f t="shared" si="101"/>
        <v>0</v>
      </c>
      <c r="AD187" s="225">
        <f t="shared" si="102"/>
        <v>0</v>
      </c>
      <c r="AE187" s="225">
        <f t="shared" si="103"/>
        <v>0</v>
      </c>
      <c r="AF187" s="225">
        <f t="shared" si="104"/>
        <v>0</v>
      </c>
      <c r="AG187" s="225">
        <f t="shared" si="105"/>
        <v>0</v>
      </c>
      <c r="AH187" s="225">
        <f t="shared" si="106"/>
        <v>0</v>
      </c>
      <c r="AI187" s="225">
        <f t="shared" si="107"/>
        <v>0</v>
      </c>
      <c r="AJ187" s="225">
        <f t="shared" si="108"/>
        <v>0</v>
      </c>
      <c r="AK187" s="225">
        <f t="shared" si="109"/>
        <v>0</v>
      </c>
      <c r="AL187" s="225">
        <f t="shared" si="110"/>
        <v>0</v>
      </c>
      <c r="AM187" s="225">
        <f t="shared" si="111"/>
        <v>0</v>
      </c>
      <c r="AN187" s="225">
        <f t="shared" si="112"/>
        <v>0</v>
      </c>
      <c r="AO187" s="225">
        <f t="shared" si="113"/>
        <v>2551.1039999999998</v>
      </c>
      <c r="AP187" s="225">
        <f t="shared" si="114"/>
        <v>0</v>
      </c>
      <c r="AQ187" s="225"/>
      <c r="AR187" s="294"/>
    </row>
    <row r="188" spans="1:44" ht="48" customHeight="1">
      <c r="A188" s="223"/>
      <c r="B188" s="178"/>
      <c r="C188" s="233"/>
      <c r="D188" s="234" t="s">
        <v>43</v>
      </c>
      <c r="E188" s="225">
        <v>2551.1039999999998</v>
      </c>
      <c r="F188" s="225"/>
      <c r="G188" s="225">
        <f>F188/E188</f>
        <v>0</v>
      </c>
      <c r="H188" s="225">
        <v>0</v>
      </c>
      <c r="I188" s="225">
        <v>0</v>
      </c>
      <c r="J188" s="225">
        <v>0</v>
      </c>
      <c r="K188" s="225">
        <v>0</v>
      </c>
      <c r="L188" s="225">
        <v>0</v>
      </c>
      <c r="M188" s="225"/>
      <c r="N188" s="225"/>
      <c r="O188" s="225"/>
      <c r="P188" s="225"/>
      <c r="Q188" s="225"/>
      <c r="R188" s="225"/>
      <c r="S188" s="225"/>
      <c r="T188" s="225"/>
      <c r="U188" s="225"/>
      <c r="V188" s="225"/>
      <c r="W188" s="225"/>
      <c r="X188" s="225"/>
      <c r="Y188" s="225"/>
      <c r="Z188" s="225"/>
      <c r="AA188" s="225"/>
      <c r="AB188" s="225"/>
      <c r="AC188" s="225"/>
      <c r="AD188" s="225"/>
      <c r="AE188" s="225"/>
      <c r="AF188" s="225"/>
      <c r="AG188" s="225"/>
      <c r="AH188" s="225"/>
      <c r="AI188" s="225"/>
      <c r="AJ188" s="225"/>
      <c r="AK188" s="225"/>
      <c r="AL188" s="225"/>
      <c r="AM188" s="225"/>
      <c r="AN188" s="225"/>
      <c r="AO188" s="225">
        <f>E188-F188</f>
        <v>2551.1039999999998</v>
      </c>
      <c r="AP188" s="225"/>
      <c r="AQ188" s="225"/>
      <c r="AR188" s="294"/>
    </row>
    <row r="189" spans="1:44" ht="37.5" customHeight="1">
      <c r="A189" s="223" t="s">
        <v>441</v>
      </c>
      <c r="B189" s="178" t="s">
        <v>445</v>
      </c>
      <c r="C189" s="233" t="s">
        <v>273</v>
      </c>
      <c r="D189" s="231" t="s">
        <v>41</v>
      </c>
      <c r="E189" s="225">
        <f>E190</f>
        <v>257.11381</v>
      </c>
      <c r="F189" s="225">
        <f t="shared" si="78"/>
        <v>257.11381</v>
      </c>
      <c r="G189" s="244">
        <f t="shared" ref="G189:G190" si="115">F189/E189</f>
        <v>1</v>
      </c>
      <c r="H189" s="225">
        <f t="shared" si="80"/>
        <v>0</v>
      </c>
      <c r="I189" s="225">
        <f t="shared" si="81"/>
        <v>0</v>
      </c>
      <c r="J189" s="225">
        <f t="shared" si="82"/>
        <v>0</v>
      </c>
      <c r="K189" s="225">
        <f t="shared" si="83"/>
        <v>0</v>
      </c>
      <c r="L189" s="225">
        <f t="shared" si="84"/>
        <v>0</v>
      </c>
      <c r="M189" s="225">
        <f t="shared" si="85"/>
        <v>0</v>
      </c>
      <c r="N189" s="225">
        <f t="shared" si="86"/>
        <v>0</v>
      </c>
      <c r="O189" s="225">
        <f t="shared" si="87"/>
        <v>0</v>
      </c>
      <c r="P189" s="225">
        <f t="shared" si="88"/>
        <v>0</v>
      </c>
      <c r="Q189" s="225">
        <f t="shared" si="89"/>
        <v>0</v>
      </c>
      <c r="R189" s="225">
        <f t="shared" si="90"/>
        <v>0</v>
      </c>
      <c r="S189" s="225">
        <f t="shared" si="91"/>
        <v>0</v>
      </c>
      <c r="T189" s="225">
        <f t="shared" si="92"/>
        <v>0</v>
      </c>
      <c r="U189" s="225">
        <f t="shared" si="93"/>
        <v>0</v>
      </c>
      <c r="V189" s="225">
        <f t="shared" si="94"/>
        <v>0</v>
      </c>
      <c r="W189" s="225">
        <f t="shared" si="95"/>
        <v>257.11381</v>
      </c>
      <c r="X189" s="225">
        <f t="shared" si="96"/>
        <v>257.11381</v>
      </c>
      <c r="Y189" s="244">
        <f t="shared" si="97"/>
        <v>1</v>
      </c>
      <c r="Z189" s="225">
        <f t="shared" si="98"/>
        <v>0</v>
      </c>
      <c r="AA189" s="225">
        <f t="shared" si="99"/>
        <v>0</v>
      </c>
      <c r="AB189" s="225">
        <f t="shared" si="100"/>
        <v>0</v>
      </c>
      <c r="AC189" s="225">
        <f t="shared" si="101"/>
        <v>0</v>
      </c>
      <c r="AD189" s="225">
        <f t="shared" si="102"/>
        <v>0</v>
      </c>
      <c r="AE189" s="225">
        <f t="shared" si="103"/>
        <v>0</v>
      </c>
      <c r="AF189" s="225">
        <f t="shared" si="104"/>
        <v>0</v>
      </c>
      <c r="AG189" s="225">
        <f t="shared" si="105"/>
        <v>0</v>
      </c>
      <c r="AH189" s="225">
        <f t="shared" si="106"/>
        <v>0</v>
      </c>
      <c r="AI189" s="225">
        <f t="shared" si="107"/>
        <v>0</v>
      </c>
      <c r="AJ189" s="225">
        <f t="shared" si="108"/>
        <v>0</v>
      </c>
      <c r="AK189" s="225">
        <f t="shared" si="109"/>
        <v>0</v>
      </c>
      <c r="AL189" s="225">
        <f t="shared" si="110"/>
        <v>0</v>
      </c>
      <c r="AM189" s="225">
        <f t="shared" si="111"/>
        <v>0</v>
      </c>
      <c r="AN189" s="225">
        <f t="shared" si="112"/>
        <v>0</v>
      </c>
      <c r="AO189" s="225">
        <f t="shared" si="113"/>
        <v>0</v>
      </c>
      <c r="AP189" s="225">
        <f t="shared" si="114"/>
        <v>0</v>
      </c>
      <c r="AQ189" s="225"/>
      <c r="AR189" s="294"/>
    </row>
    <row r="190" spans="1:44" ht="48" customHeight="1">
      <c r="A190" s="223"/>
      <c r="B190" s="178"/>
      <c r="C190" s="233"/>
      <c r="D190" s="234" t="s">
        <v>43</v>
      </c>
      <c r="E190" s="225">
        <v>257.11381</v>
      </c>
      <c r="F190" s="225">
        <f>X190</f>
        <v>257.11381</v>
      </c>
      <c r="G190" s="244">
        <f t="shared" si="115"/>
        <v>1</v>
      </c>
      <c r="H190" s="225">
        <v>0</v>
      </c>
      <c r="I190" s="225">
        <v>0</v>
      </c>
      <c r="J190" s="225">
        <v>0</v>
      </c>
      <c r="K190" s="225">
        <v>0</v>
      </c>
      <c r="L190" s="225">
        <v>0</v>
      </c>
      <c r="M190" s="225"/>
      <c r="N190" s="225"/>
      <c r="O190" s="225"/>
      <c r="P190" s="225"/>
      <c r="Q190" s="225"/>
      <c r="R190" s="225"/>
      <c r="S190" s="225"/>
      <c r="T190" s="225"/>
      <c r="U190" s="225"/>
      <c r="V190" s="225"/>
      <c r="W190" s="225">
        <v>257.11381</v>
      </c>
      <c r="X190" s="225">
        <v>257.11381</v>
      </c>
      <c r="Y190" s="244">
        <f>X190/W190</f>
        <v>1</v>
      </c>
      <c r="Z190" s="225"/>
      <c r="AA190" s="225"/>
      <c r="AB190" s="225"/>
      <c r="AC190" s="225"/>
      <c r="AD190" s="225"/>
      <c r="AE190" s="225"/>
      <c r="AF190" s="225"/>
      <c r="AG190" s="225"/>
      <c r="AH190" s="225"/>
      <c r="AI190" s="225"/>
      <c r="AJ190" s="225"/>
      <c r="AK190" s="225"/>
      <c r="AL190" s="225"/>
      <c r="AM190" s="225"/>
      <c r="AN190" s="225"/>
      <c r="AO190" s="225">
        <f>E190-F190</f>
        <v>0</v>
      </c>
      <c r="AP190" s="225"/>
      <c r="AQ190" s="225"/>
      <c r="AR190" s="294"/>
    </row>
    <row r="191" spans="1:44" ht="37.5" customHeight="1">
      <c r="A191" s="223" t="s">
        <v>442</v>
      </c>
      <c r="B191" s="178" t="s">
        <v>446</v>
      </c>
      <c r="C191" s="233" t="s">
        <v>273</v>
      </c>
      <c r="D191" s="231" t="s">
        <v>41</v>
      </c>
      <c r="E191" s="225">
        <f>E192</f>
        <v>151.49600000000001</v>
      </c>
      <c r="F191" s="225">
        <f t="shared" si="78"/>
        <v>151.49600000000001</v>
      </c>
      <c r="G191" s="244">
        <f>F191/E191</f>
        <v>1</v>
      </c>
      <c r="H191" s="225">
        <f t="shared" si="80"/>
        <v>0</v>
      </c>
      <c r="I191" s="225">
        <f t="shared" si="81"/>
        <v>0</v>
      </c>
      <c r="J191" s="225">
        <f t="shared" si="82"/>
        <v>0</v>
      </c>
      <c r="K191" s="225">
        <f t="shared" si="83"/>
        <v>0</v>
      </c>
      <c r="L191" s="225">
        <f t="shared" si="84"/>
        <v>0</v>
      </c>
      <c r="M191" s="225">
        <f t="shared" si="85"/>
        <v>0</v>
      </c>
      <c r="N191" s="225">
        <f t="shared" si="86"/>
        <v>0</v>
      </c>
      <c r="O191" s="225">
        <f t="shared" si="87"/>
        <v>0</v>
      </c>
      <c r="P191" s="225">
        <f t="shared" si="88"/>
        <v>0</v>
      </c>
      <c r="Q191" s="225">
        <f t="shared" si="89"/>
        <v>0</v>
      </c>
      <c r="R191" s="225">
        <f t="shared" si="90"/>
        <v>0</v>
      </c>
      <c r="S191" s="225">
        <f t="shared" si="91"/>
        <v>0</v>
      </c>
      <c r="T191" s="225">
        <f t="shared" si="92"/>
        <v>0</v>
      </c>
      <c r="U191" s="225">
        <f t="shared" si="93"/>
        <v>0</v>
      </c>
      <c r="V191" s="225">
        <f t="shared" si="94"/>
        <v>0</v>
      </c>
      <c r="W191" s="225">
        <f t="shared" si="95"/>
        <v>0</v>
      </c>
      <c r="X191" s="225">
        <f t="shared" si="96"/>
        <v>0</v>
      </c>
      <c r="Y191" s="225">
        <f t="shared" si="97"/>
        <v>0</v>
      </c>
      <c r="Z191" s="225">
        <f t="shared" si="98"/>
        <v>151.49600000000001</v>
      </c>
      <c r="AA191" s="225">
        <f t="shared" si="99"/>
        <v>151.49600000000001</v>
      </c>
      <c r="AB191" s="244">
        <f>AA191/Z191</f>
        <v>1</v>
      </c>
      <c r="AC191" s="225">
        <f t="shared" si="101"/>
        <v>0</v>
      </c>
      <c r="AD191" s="225">
        <f t="shared" si="102"/>
        <v>0</v>
      </c>
      <c r="AE191" s="225">
        <f t="shared" si="103"/>
        <v>0</v>
      </c>
      <c r="AF191" s="225">
        <f t="shared" si="104"/>
        <v>0</v>
      </c>
      <c r="AG191" s="225">
        <f t="shared" si="105"/>
        <v>0</v>
      </c>
      <c r="AH191" s="225">
        <f t="shared" si="106"/>
        <v>0</v>
      </c>
      <c r="AI191" s="225">
        <f t="shared" si="107"/>
        <v>0</v>
      </c>
      <c r="AJ191" s="225">
        <f t="shared" si="108"/>
        <v>0</v>
      </c>
      <c r="AK191" s="225">
        <f t="shared" si="109"/>
        <v>0</v>
      </c>
      <c r="AL191" s="225">
        <f t="shared" si="110"/>
        <v>0</v>
      </c>
      <c r="AM191" s="225">
        <f t="shared" si="111"/>
        <v>0</v>
      </c>
      <c r="AN191" s="225">
        <f t="shared" si="112"/>
        <v>0</v>
      </c>
      <c r="AO191" s="225">
        <f t="shared" si="113"/>
        <v>0</v>
      </c>
      <c r="AP191" s="225">
        <f t="shared" si="114"/>
        <v>0</v>
      </c>
      <c r="AQ191" s="225"/>
      <c r="AR191" s="294"/>
    </row>
    <row r="192" spans="1:44" ht="48" customHeight="1">
      <c r="A192" s="223"/>
      <c r="B192" s="178"/>
      <c r="C192" s="233"/>
      <c r="D192" s="234" t="s">
        <v>43</v>
      </c>
      <c r="E192" s="225">
        <v>151.49600000000001</v>
      </c>
      <c r="F192" s="225">
        <f>AA192</f>
        <v>151.49600000000001</v>
      </c>
      <c r="G192" s="244">
        <f>F192/E192</f>
        <v>1</v>
      </c>
      <c r="H192" s="225">
        <v>0</v>
      </c>
      <c r="I192" s="225">
        <v>0</v>
      </c>
      <c r="J192" s="225">
        <v>0</v>
      </c>
      <c r="K192" s="225">
        <v>0</v>
      </c>
      <c r="L192" s="225">
        <v>0</v>
      </c>
      <c r="M192" s="225"/>
      <c r="N192" s="225"/>
      <c r="O192" s="225"/>
      <c r="P192" s="225"/>
      <c r="Q192" s="225"/>
      <c r="R192" s="225"/>
      <c r="S192" s="225"/>
      <c r="T192" s="225"/>
      <c r="U192" s="225"/>
      <c r="V192" s="225"/>
      <c r="W192" s="225"/>
      <c r="X192" s="225"/>
      <c r="Y192" s="225"/>
      <c r="Z192" s="225">
        <v>151.49600000000001</v>
      </c>
      <c r="AA192" s="225">
        <v>151.49600000000001</v>
      </c>
      <c r="AB192" s="244">
        <f>AA192/Z192</f>
        <v>1</v>
      </c>
      <c r="AC192" s="225"/>
      <c r="AD192" s="225"/>
      <c r="AE192" s="225"/>
      <c r="AF192" s="225"/>
      <c r="AG192" s="225"/>
      <c r="AH192" s="225"/>
      <c r="AI192" s="225"/>
      <c r="AJ192" s="225"/>
      <c r="AK192" s="225"/>
      <c r="AL192" s="225"/>
      <c r="AM192" s="225"/>
      <c r="AN192" s="225"/>
      <c r="AO192" s="225"/>
      <c r="AP192" s="225"/>
      <c r="AQ192" s="225"/>
      <c r="AR192" s="294"/>
    </row>
    <row r="193" spans="1:44" ht="37.5" customHeight="1">
      <c r="A193" s="223" t="s">
        <v>447</v>
      </c>
      <c r="B193" s="178" t="s">
        <v>448</v>
      </c>
      <c r="C193" s="233" t="s">
        <v>273</v>
      </c>
      <c r="D193" s="231" t="s">
        <v>41</v>
      </c>
      <c r="E193" s="225">
        <f>E194</f>
        <v>117.73699999999999</v>
      </c>
      <c r="F193" s="225">
        <f t="shared" si="78"/>
        <v>0</v>
      </c>
      <c r="G193" s="225">
        <f t="shared" si="79"/>
        <v>0</v>
      </c>
      <c r="H193" s="225">
        <f t="shared" si="80"/>
        <v>0</v>
      </c>
      <c r="I193" s="225">
        <f t="shared" si="81"/>
        <v>0</v>
      </c>
      <c r="J193" s="225">
        <f t="shared" si="82"/>
        <v>0</v>
      </c>
      <c r="K193" s="225">
        <f t="shared" si="83"/>
        <v>0</v>
      </c>
      <c r="L193" s="225">
        <f t="shared" si="84"/>
        <v>0</v>
      </c>
      <c r="M193" s="225">
        <f t="shared" si="85"/>
        <v>0</v>
      </c>
      <c r="N193" s="225">
        <f t="shared" si="86"/>
        <v>0</v>
      </c>
      <c r="O193" s="225">
        <f t="shared" si="87"/>
        <v>0</v>
      </c>
      <c r="P193" s="225">
        <f t="shared" si="88"/>
        <v>0</v>
      </c>
      <c r="Q193" s="225">
        <f t="shared" si="89"/>
        <v>0</v>
      </c>
      <c r="R193" s="225">
        <f t="shared" si="90"/>
        <v>0</v>
      </c>
      <c r="S193" s="225">
        <f t="shared" si="91"/>
        <v>0</v>
      </c>
      <c r="T193" s="225">
        <f t="shared" si="92"/>
        <v>0</v>
      </c>
      <c r="U193" s="225">
        <f t="shared" si="93"/>
        <v>0</v>
      </c>
      <c r="V193" s="225">
        <f t="shared" si="94"/>
        <v>0</v>
      </c>
      <c r="W193" s="225">
        <f t="shared" si="95"/>
        <v>0</v>
      </c>
      <c r="X193" s="225">
        <f t="shared" si="96"/>
        <v>0</v>
      </c>
      <c r="Y193" s="225">
        <f t="shared" si="97"/>
        <v>0</v>
      </c>
      <c r="Z193" s="225">
        <f t="shared" si="98"/>
        <v>0</v>
      </c>
      <c r="AA193" s="225">
        <f t="shared" si="99"/>
        <v>0</v>
      </c>
      <c r="AB193" s="225">
        <f t="shared" si="100"/>
        <v>0</v>
      </c>
      <c r="AC193" s="225">
        <f t="shared" si="101"/>
        <v>0</v>
      </c>
      <c r="AD193" s="225">
        <f t="shared" si="102"/>
        <v>0</v>
      </c>
      <c r="AE193" s="225">
        <f t="shared" si="103"/>
        <v>0</v>
      </c>
      <c r="AF193" s="225">
        <f t="shared" si="104"/>
        <v>0</v>
      </c>
      <c r="AG193" s="225">
        <f t="shared" si="105"/>
        <v>0</v>
      </c>
      <c r="AH193" s="225">
        <f t="shared" si="106"/>
        <v>0</v>
      </c>
      <c r="AI193" s="225">
        <f t="shared" si="107"/>
        <v>0</v>
      </c>
      <c r="AJ193" s="225">
        <f t="shared" si="108"/>
        <v>0</v>
      </c>
      <c r="AK193" s="225">
        <f t="shared" si="109"/>
        <v>0</v>
      </c>
      <c r="AL193" s="225">
        <f t="shared" si="110"/>
        <v>0</v>
      </c>
      <c r="AM193" s="225">
        <f t="shared" si="111"/>
        <v>0</v>
      </c>
      <c r="AN193" s="225">
        <f t="shared" si="112"/>
        <v>0</v>
      </c>
      <c r="AO193" s="225">
        <f t="shared" si="113"/>
        <v>117.73699999999999</v>
      </c>
      <c r="AP193" s="225">
        <f t="shared" si="114"/>
        <v>0</v>
      </c>
      <c r="AQ193" s="225"/>
      <c r="AR193" s="294"/>
    </row>
    <row r="194" spans="1:44" ht="48" customHeight="1">
      <c r="A194" s="223"/>
      <c r="B194" s="178"/>
      <c r="C194" s="233"/>
      <c r="D194" s="234" t="s">
        <v>43</v>
      </c>
      <c r="E194" s="225">
        <f>AO194</f>
        <v>117.73699999999999</v>
      </c>
      <c r="F194" s="225"/>
      <c r="G194" s="225">
        <f>F194/E194</f>
        <v>0</v>
      </c>
      <c r="H194" s="225">
        <v>0</v>
      </c>
      <c r="I194" s="225">
        <v>0</v>
      </c>
      <c r="J194" s="225">
        <v>0</v>
      </c>
      <c r="K194" s="225">
        <v>0</v>
      </c>
      <c r="L194" s="225">
        <v>0</v>
      </c>
      <c r="M194" s="225"/>
      <c r="N194" s="225"/>
      <c r="O194" s="225"/>
      <c r="P194" s="225"/>
      <c r="Q194" s="225"/>
      <c r="R194" s="225"/>
      <c r="S194" s="225"/>
      <c r="T194" s="225"/>
      <c r="U194" s="225"/>
      <c r="V194" s="225"/>
      <c r="W194" s="225"/>
      <c r="X194" s="225"/>
      <c r="Y194" s="225"/>
      <c r="Z194" s="225"/>
      <c r="AA194" s="225"/>
      <c r="AB194" s="225"/>
      <c r="AC194" s="225"/>
      <c r="AD194" s="225"/>
      <c r="AE194" s="225"/>
      <c r="AF194" s="225"/>
      <c r="AG194" s="225"/>
      <c r="AH194" s="225"/>
      <c r="AI194" s="225"/>
      <c r="AJ194" s="225"/>
      <c r="AK194" s="225"/>
      <c r="AL194" s="225"/>
      <c r="AM194" s="225"/>
      <c r="AN194" s="225"/>
      <c r="AO194" s="225">
        <v>117.73699999999999</v>
      </c>
      <c r="AP194" s="225"/>
      <c r="AQ194" s="225"/>
      <c r="AR194" s="294"/>
    </row>
    <row r="195" spans="1:44" ht="37.5" customHeight="1">
      <c r="A195" s="223" t="s">
        <v>461</v>
      </c>
      <c r="B195" s="178" t="s">
        <v>453</v>
      </c>
      <c r="C195" s="233" t="s">
        <v>273</v>
      </c>
      <c r="D195" s="231" t="s">
        <v>41</v>
      </c>
      <c r="E195" s="225">
        <f>E196</f>
        <v>779.42200000000003</v>
      </c>
      <c r="F195" s="225">
        <f t="shared" si="78"/>
        <v>0</v>
      </c>
      <c r="G195" s="225">
        <f t="shared" si="79"/>
        <v>0</v>
      </c>
      <c r="H195" s="225">
        <f t="shared" si="80"/>
        <v>0</v>
      </c>
      <c r="I195" s="225">
        <f t="shared" si="81"/>
        <v>0</v>
      </c>
      <c r="J195" s="225">
        <f t="shared" si="82"/>
        <v>0</v>
      </c>
      <c r="K195" s="225">
        <f t="shared" si="83"/>
        <v>0</v>
      </c>
      <c r="L195" s="225">
        <f t="shared" si="84"/>
        <v>0</v>
      </c>
      <c r="M195" s="225">
        <f t="shared" si="85"/>
        <v>0</v>
      </c>
      <c r="N195" s="225">
        <f t="shared" si="86"/>
        <v>0</v>
      </c>
      <c r="O195" s="225">
        <f t="shared" si="87"/>
        <v>0</v>
      </c>
      <c r="P195" s="225">
        <f t="shared" si="88"/>
        <v>0</v>
      </c>
      <c r="Q195" s="225">
        <f t="shared" si="89"/>
        <v>0</v>
      </c>
      <c r="R195" s="225">
        <f t="shared" si="90"/>
        <v>0</v>
      </c>
      <c r="S195" s="225">
        <f t="shared" si="91"/>
        <v>0</v>
      </c>
      <c r="T195" s="225">
        <f t="shared" si="92"/>
        <v>0</v>
      </c>
      <c r="U195" s="225">
        <f t="shared" si="93"/>
        <v>0</v>
      </c>
      <c r="V195" s="225">
        <f t="shared" si="94"/>
        <v>0</v>
      </c>
      <c r="W195" s="225">
        <f t="shared" si="95"/>
        <v>0</v>
      </c>
      <c r="X195" s="225">
        <f t="shared" si="96"/>
        <v>0</v>
      </c>
      <c r="Y195" s="225">
        <f t="shared" si="97"/>
        <v>0</v>
      </c>
      <c r="Z195" s="225">
        <f t="shared" si="98"/>
        <v>0</v>
      </c>
      <c r="AA195" s="225">
        <f t="shared" si="99"/>
        <v>0</v>
      </c>
      <c r="AB195" s="225">
        <f t="shared" si="100"/>
        <v>0</v>
      </c>
      <c r="AC195" s="225">
        <f t="shared" si="101"/>
        <v>0</v>
      </c>
      <c r="AD195" s="225">
        <f t="shared" si="102"/>
        <v>0</v>
      </c>
      <c r="AE195" s="225">
        <f t="shared" si="103"/>
        <v>0</v>
      </c>
      <c r="AF195" s="225">
        <f t="shared" si="104"/>
        <v>0</v>
      </c>
      <c r="AG195" s="225">
        <f t="shared" si="105"/>
        <v>0</v>
      </c>
      <c r="AH195" s="225">
        <f t="shared" si="106"/>
        <v>0</v>
      </c>
      <c r="AI195" s="225">
        <f t="shared" si="107"/>
        <v>0</v>
      </c>
      <c r="AJ195" s="225">
        <f t="shared" si="108"/>
        <v>0</v>
      </c>
      <c r="AK195" s="225">
        <f t="shared" si="109"/>
        <v>0</v>
      </c>
      <c r="AL195" s="225">
        <f t="shared" si="110"/>
        <v>0</v>
      </c>
      <c r="AM195" s="225">
        <f t="shared" si="111"/>
        <v>0</v>
      </c>
      <c r="AN195" s="225">
        <f t="shared" si="112"/>
        <v>0</v>
      </c>
      <c r="AO195" s="225">
        <f t="shared" si="113"/>
        <v>779.42200000000003</v>
      </c>
      <c r="AP195" s="225">
        <f t="shared" si="114"/>
        <v>0</v>
      </c>
      <c r="AQ195" s="225"/>
      <c r="AR195" s="294"/>
    </row>
    <row r="196" spans="1:44" ht="48" customHeight="1">
      <c r="A196" s="223"/>
      <c r="B196" s="178"/>
      <c r="C196" s="233"/>
      <c r="D196" s="234" t="s">
        <v>43</v>
      </c>
      <c r="E196" s="225">
        <f>AO196</f>
        <v>779.42200000000003</v>
      </c>
      <c r="F196" s="225"/>
      <c r="G196" s="225">
        <f>F196/E196</f>
        <v>0</v>
      </c>
      <c r="H196" s="225">
        <v>0</v>
      </c>
      <c r="I196" s="225">
        <v>0</v>
      </c>
      <c r="J196" s="225">
        <v>0</v>
      </c>
      <c r="K196" s="225">
        <v>0</v>
      </c>
      <c r="L196" s="225">
        <v>0</v>
      </c>
      <c r="M196" s="225"/>
      <c r="N196" s="225"/>
      <c r="O196" s="225"/>
      <c r="P196" s="225"/>
      <c r="Q196" s="225"/>
      <c r="R196" s="225"/>
      <c r="S196" s="225"/>
      <c r="T196" s="225"/>
      <c r="U196" s="225"/>
      <c r="V196" s="225"/>
      <c r="W196" s="225"/>
      <c r="X196" s="225"/>
      <c r="Y196" s="225"/>
      <c r="Z196" s="225"/>
      <c r="AA196" s="225"/>
      <c r="AB196" s="225"/>
      <c r="AC196" s="225"/>
      <c r="AD196" s="225"/>
      <c r="AE196" s="225"/>
      <c r="AF196" s="225"/>
      <c r="AG196" s="225"/>
      <c r="AH196" s="225"/>
      <c r="AI196" s="225"/>
      <c r="AJ196" s="225"/>
      <c r="AK196" s="225"/>
      <c r="AL196" s="225"/>
      <c r="AM196" s="225"/>
      <c r="AN196" s="225"/>
      <c r="AO196" s="225">
        <v>779.42200000000003</v>
      </c>
      <c r="AP196" s="225"/>
      <c r="AQ196" s="225"/>
      <c r="AR196" s="294"/>
    </row>
    <row r="197" spans="1:44" ht="37.5" customHeight="1">
      <c r="A197" s="223" t="s">
        <v>462</v>
      </c>
      <c r="B197" s="178" t="s">
        <v>454</v>
      </c>
      <c r="C197" s="233" t="s">
        <v>273</v>
      </c>
      <c r="D197" s="231" t="s">
        <v>41</v>
      </c>
      <c r="E197" s="225">
        <f>E198</f>
        <v>246.602</v>
      </c>
      <c r="F197" s="225">
        <f t="shared" si="78"/>
        <v>0</v>
      </c>
      <c r="G197" s="225">
        <f t="shared" si="79"/>
        <v>0</v>
      </c>
      <c r="H197" s="225">
        <f t="shared" si="80"/>
        <v>0</v>
      </c>
      <c r="I197" s="225">
        <f t="shared" si="81"/>
        <v>0</v>
      </c>
      <c r="J197" s="225">
        <f t="shared" si="82"/>
        <v>0</v>
      </c>
      <c r="K197" s="225">
        <f t="shared" si="83"/>
        <v>0</v>
      </c>
      <c r="L197" s="225">
        <f t="shared" si="84"/>
        <v>0</v>
      </c>
      <c r="M197" s="225">
        <f t="shared" si="85"/>
        <v>0</v>
      </c>
      <c r="N197" s="225">
        <f t="shared" si="86"/>
        <v>0</v>
      </c>
      <c r="O197" s="225">
        <f t="shared" si="87"/>
        <v>0</v>
      </c>
      <c r="P197" s="225">
        <f t="shared" si="88"/>
        <v>0</v>
      </c>
      <c r="Q197" s="225">
        <f t="shared" si="89"/>
        <v>0</v>
      </c>
      <c r="R197" s="225">
        <f t="shared" si="90"/>
        <v>0</v>
      </c>
      <c r="S197" s="225">
        <f t="shared" si="91"/>
        <v>0</v>
      </c>
      <c r="T197" s="225">
        <f t="shared" si="92"/>
        <v>0</v>
      </c>
      <c r="U197" s="225">
        <f t="shared" si="93"/>
        <v>0</v>
      </c>
      <c r="V197" s="225">
        <f t="shared" si="94"/>
        <v>0</v>
      </c>
      <c r="W197" s="225">
        <f t="shared" si="95"/>
        <v>0</v>
      </c>
      <c r="X197" s="225">
        <f t="shared" si="96"/>
        <v>0</v>
      </c>
      <c r="Y197" s="225">
        <f t="shared" si="97"/>
        <v>0</v>
      </c>
      <c r="Z197" s="225">
        <f t="shared" si="98"/>
        <v>0</v>
      </c>
      <c r="AA197" s="225">
        <f t="shared" si="99"/>
        <v>0</v>
      </c>
      <c r="AB197" s="225">
        <f t="shared" si="100"/>
        <v>0</v>
      </c>
      <c r="AC197" s="225">
        <f t="shared" si="101"/>
        <v>0</v>
      </c>
      <c r="AD197" s="225">
        <f t="shared" si="102"/>
        <v>0</v>
      </c>
      <c r="AE197" s="225">
        <f t="shared" si="103"/>
        <v>0</v>
      </c>
      <c r="AF197" s="225">
        <f t="shared" si="104"/>
        <v>0</v>
      </c>
      <c r="AG197" s="225">
        <f t="shared" si="105"/>
        <v>0</v>
      </c>
      <c r="AH197" s="225">
        <f t="shared" si="106"/>
        <v>0</v>
      </c>
      <c r="AI197" s="225">
        <f t="shared" si="107"/>
        <v>0</v>
      </c>
      <c r="AJ197" s="225">
        <f t="shared" si="108"/>
        <v>0</v>
      </c>
      <c r="AK197" s="225">
        <f t="shared" si="109"/>
        <v>0</v>
      </c>
      <c r="AL197" s="225">
        <f t="shared" si="110"/>
        <v>0</v>
      </c>
      <c r="AM197" s="225">
        <f t="shared" si="111"/>
        <v>0</v>
      </c>
      <c r="AN197" s="225">
        <f t="shared" si="112"/>
        <v>0</v>
      </c>
      <c r="AO197" s="225">
        <f t="shared" si="113"/>
        <v>246.602</v>
      </c>
      <c r="AP197" s="225">
        <f t="shared" si="114"/>
        <v>0</v>
      </c>
      <c r="AQ197" s="225"/>
      <c r="AR197" s="294"/>
    </row>
    <row r="198" spans="1:44" ht="48" customHeight="1">
      <c r="A198" s="223"/>
      <c r="B198" s="178"/>
      <c r="C198" s="233"/>
      <c r="D198" s="234" t="s">
        <v>43</v>
      </c>
      <c r="E198" s="225">
        <f>AO198</f>
        <v>246.602</v>
      </c>
      <c r="F198" s="225"/>
      <c r="G198" s="225">
        <f>F198/E198</f>
        <v>0</v>
      </c>
      <c r="H198" s="225">
        <v>0</v>
      </c>
      <c r="I198" s="225">
        <v>0</v>
      </c>
      <c r="J198" s="225">
        <v>0</v>
      </c>
      <c r="K198" s="225">
        <v>0</v>
      </c>
      <c r="L198" s="225">
        <v>0</v>
      </c>
      <c r="M198" s="225"/>
      <c r="N198" s="225"/>
      <c r="O198" s="225"/>
      <c r="P198" s="225"/>
      <c r="Q198" s="225"/>
      <c r="R198" s="225"/>
      <c r="S198" s="225"/>
      <c r="T198" s="225"/>
      <c r="U198" s="225"/>
      <c r="V198" s="225"/>
      <c r="W198" s="225"/>
      <c r="X198" s="225"/>
      <c r="Y198" s="225"/>
      <c r="Z198" s="225"/>
      <c r="AA198" s="225"/>
      <c r="AB198" s="225"/>
      <c r="AC198" s="225"/>
      <c r="AD198" s="225"/>
      <c r="AE198" s="225"/>
      <c r="AF198" s="225"/>
      <c r="AG198" s="225"/>
      <c r="AH198" s="225"/>
      <c r="AI198" s="225"/>
      <c r="AJ198" s="225"/>
      <c r="AK198" s="225"/>
      <c r="AL198" s="225"/>
      <c r="AM198" s="225"/>
      <c r="AN198" s="225"/>
      <c r="AO198" s="225">
        <v>246.602</v>
      </c>
      <c r="AP198" s="225"/>
      <c r="AQ198" s="225"/>
      <c r="AR198" s="294"/>
    </row>
    <row r="199" spans="1:44" ht="37.5" customHeight="1">
      <c r="A199" s="223" t="s">
        <v>463</v>
      </c>
      <c r="B199" s="178" t="s">
        <v>455</v>
      </c>
      <c r="C199" s="233" t="s">
        <v>273</v>
      </c>
      <c r="D199" s="231" t="s">
        <v>41</v>
      </c>
      <c r="E199" s="225">
        <f>E200</f>
        <v>1670.1</v>
      </c>
      <c r="F199" s="225">
        <f t="shared" si="78"/>
        <v>0</v>
      </c>
      <c r="G199" s="225">
        <f t="shared" si="79"/>
        <v>0</v>
      </c>
      <c r="H199" s="225">
        <f t="shared" si="80"/>
        <v>0</v>
      </c>
      <c r="I199" s="225">
        <f t="shared" si="81"/>
        <v>0</v>
      </c>
      <c r="J199" s="225">
        <f t="shared" si="82"/>
        <v>0</v>
      </c>
      <c r="K199" s="225">
        <f t="shared" si="83"/>
        <v>0</v>
      </c>
      <c r="L199" s="225">
        <f t="shared" si="84"/>
        <v>0</v>
      </c>
      <c r="M199" s="225">
        <f t="shared" si="85"/>
        <v>0</v>
      </c>
      <c r="N199" s="225">
        <f t="shared" si="86"/>
        <v>0</v>
      </c>
      <c r="O199" s="225">
        <f t="shared" si="87"/>
        <v>0</v>
      </c>
      <c r="P199" s="225">
        <f t="shared" si="88"/>
        <v>0</v>
      </c>
      <c r="Q199" s="225">
        <f t="shared" si="89"/>
        <v>0</v>
      </c>
      <c r="R199" s="225">
        <f t="shared" si="90"/>
        <v>0</v>
      </c>
      <c r="S199" s="225">
        <f t="shared" si="91"/>
        <v>0</v>
      </c>
      <c r="T199" s="225">
        <f t="shared" si="92"/>
        <v>0</v>
      </c>
      <c r="U199" s="225">
        <f t="shared" si="93"/>
        <v>0</v>
      </c>
      <c r="V199" s="225">
        <f t="shared" si="94"/>
        <v>0</v>
      </c>
      <c r="W199" s="225">
        <f t="shared" si="95"/>
        <v>0</v>
      </c>
      <c r="X199" s="225">
        <f t="shared" si="96"/>
        <v>0</v>
      </c>
      <c r="Y199" s="225">
        <f t="shared" si="97"/>
        <v>0</v>
      </c>
      <c r="Z199" s="225">
        <f t="shared" si="98"/>
        <v>0</v>
      </c>
      <c r="AA199" s="225">
        <f t="shared" si="99"/>
        <v>0</v>
      </c>
      <c r="AB199" s="225">
        <f t="shared" si="100"/>
        <v>0</v>
      </c>
      <c r="AC199" s="225">
        <f t="shared" si="101"/>
        <v>0</v>
      </c>
      <c r="AD199" s="225">
        <f t="shared" si="102"/>
        <v>0</v>
      </c>
      <c r="AE199" s="225">
        <f t="shared" si="103"/>
        <v>0</v>
      </c>
      <c r="AF199" s="225">
        <f t="shared" si="104"/>
        <v>0</v>
      </c>
      <c r="AG199" s="225">
        <f t="shared" si="105"/>
        <v>0</v>
      </c>
      <c r="AH199" s="225">
        <f t="shared" si="106"/>
        <v>0</v>
      </c>
      <c r="AI199" s="225">
        <f t="shared" si="107"/>
        <v>0</v>
      </c>
      <c r="AJ199" s="225">
        <f t="shared" si="108"/>
        <v>0</v>
      </c>
      <c r="AK199" s="225">
        <f t="shared" si="109"/>
        <v>0</v>
      </c>
      <c r="AL199" s="225">
        <f t="shared" si="110"/>
        <v>0</v>
      </c>
      <c r="AM199" s="225">
        <f t="shared" si="111"/>
        <v>0</v>
      </c>
      <c r="AN199" s="225">
        <f t="shared" si="112"/>
        <v>0</v>
      </c>
      <c r="AO199" s="225">
        <f t="shared" si="113"/>
        <v>1670.1</v>
      </c>
      <c r="AP199" s="225">
        <f t="shared" si="114"/>
        <v>0</v>
      </c>
      <c r="AQ199" s="225"/>
      <c r="AR199" s="294"/>
    </row>
    <row r="200" spans="1:44" ht="48" customHeight="1">
      <c r="A200" s="223"/>
      <c r="B200" s="178"/>
      <c r="C200" s="233"/>
      <c r="D200" s="234" t="s">
        <v>43</v>
      </c>
      <c r="E200" s="225">
        <f>AO200</f>
        <v>1670.1</v>
      </c>
      <c r="F200" s="225"/>
      <c r="G200" s="225">
        <f>F200/E200</f>
        <v>0</v>
      </c>
      <c r="H200" s="225">
        <v>0</v>
      </c>
      <c r="I200" s="225">
        <v>0</v>
      </c>
      <c r="J200" s="225">
        <v>0</v>
      </c>
      <c r="K200" s="225">
        <v>0</v>
      </c>
      <c r="L200" s="225">
        <v>0</v>
      </c>
      <c r="M200" s="225"/>
      <c r="N200" s="225"/>
      <c r="O200" s="225"/>
      <c r="P200" s="225"/>
      <c r="Q200" s="225"/>
      <c r="R200" s="225"/>
      <c r="S200" s="225"/>
      <c r="T200" s="225"/>
      <c r="U200" s="225"/>
      <c r="V200" s="225"/>
      <c r="W200" s="225"/>
      <c r="X200" s="225"/>
      <c r="Y200" s="225"/>
      <c r="Z200" s="225"/>
      <c r="AA200" s="225"/>
      <c r="AB200" s="225"/>
      <c r="AC200" s="225"/>
      <c r="AD200" s="225"/>
      <c r="AE200" s="225"/>
      <c r="AF200" s="225"/>
      <c r="AG200" s="225"/>
      <c r="AH200" s="225"/>
      <c r="AI200" s="225"/>
      <c r="AJ200" s="225"/>
      <c r="AK200" s="225"/>
      <c r="AL200" s="225"/>
      <c r="AM200" s="225"/>
      <c r="AN200" s="225"/>
      <c r="AO200" s="225">
        <v>1670.1</v>
      </c>
      <c r="AP200" s="225"/>
      <c r="AQ200" s="225"/>
      <c r="AR200" s="294"/>
    </row>
    <row r="201" spans="1:44" ht="37.5" customHeight="1">
      <c r="A201" s="223" t="s">
        <v>464</v>
      </c>
      <c r="B201" s="178" t="s">
        <v>456</v>
      </c>
      <c r="C201" s="233" t="s">
        <v>273</v>
      </c>
      <c r="D201" s="231" t="s">
        <v>41</v>
      </c>
      <c r="E201" s="225">
        <f>E202</f>
        <v>94.355999999999995</v>
      </c>
      <c r="F201" s="225">
        <f t="shared" si="78"/>
        <v>0</v>
      </c>
      <c r="G201" s="225">
        <f t="shared" si="79"/>
        <v>0</v>
      </c>
      <c r="H201" s="225">
        <f t="shared" si="80"/>
        <v>0</v>
      </c>
      <c r="I201" s="225">
        <f t="shared" si="81"/>
        <v>0</v>
      </c>
      <c r="J201" s="225">
        <f t="shared" si="82"/>
        <v>0</v>
      </c>
      <c r="K201" s="225">
        <f t="shared" si="83"/>
        <v>0</v>
      </c>
      <c r="L201" s="225">
        <f t="shared" si="84"/>
        <v>0</v>
      </c>
      <c r="M201" s="225">
        <f t="shared" si="85"/>
        <v>0</v>
      </c>
      <c r="N201" s="225">
        <f t="shared" si="86"/>
        <v>0</v>
      </c>
      <c r="O201" s="225">
        <f t="shared" si="87"/>
        <v>0</v>
      </c>
      <c r="P201" s="225">
        <f t="shared" si="88"/>
        <v>0</v>
      </c>
      <c r="Q201" s="225">
        <f t="shared" si="89"/>
        <v>0</v>
      </c>
      <c r="R201" s="225">
        <f t="shared" si="90"/>
        <v>0</v>
      </c>
      <c r="S201" s="225">
        <f t="shared" si="91"/>
        <v>0</v>
      </c>
      <c r="T201" s="225">
        <f t="shared" si="92"/>
        <v>0</v>
      </c>
      <c r="U201" s="225">
        <f t="shared" si="93"/>
        <v>0</v>
      </c>
      <c r="V201" s="225">
        <f t="shared" si="94"/>
        <v>0</v>
      </c>
      <c r="W201" s="225">
        <f t="shared" si="95"/>
        <v>0</v>
      </c>
      <c r="X201" s="225">
        <f t="shared" si="96"/>
        <v>0</v>
      </c>
      <c r="Y201" s="225">
        <f t="shared" si="97"/>
        <v>0</v>
      </c>
      <c r="Z201" s="225">
        <f t="shared" si="98"/>
        <v>0</v>
      </c>
      <c r="AA201" s="225">
        <f t="shared" si="99"/>
        <v>0</v>
      </c>
      <c r="AB201" s="225">
        <f t="shared" si="100"/>
        <v>0</v>
      </c>
      <c r="AC201" s="225">
        <f t="shared" si="101"/>
        <v>0</v>
      </c>
      <c r="AD201" s="225">
        <f t="shared" si="102"/>
        <v>0</v>
      </c>
      <c r="AE201" s="225">
        <f t="shared" si="103"/>
        <v>0</v>
      </c>
      <c r="AF201" s="225">
        <f t="shared" si="104"/>
        <v>0</v>
      </c>
      <c r="AG201" s="225">
        <f t="shared" si="105"/>
        <v>0</v>
      </c>
      <c r="AH201" s="225">
        <f t="shared" si="106"/>
        <v>0</v>
      </c>
      <c r="AI201" s="225">
        <f t="shared" si="107"/>
        <v>0</v>
      </c>
      <c r="AJ201" s="225">
        <f t="shared" si="108"/>
        <v>0</v>
      </c>
      <c r="AK201" s="225">
        <f t="shared" si="109"/>
        <v>0</v>
      </c>
      <c r="AL201" s="225">
        <f t="shared" si="110"/>
        <v>0</v>
      </c>
      <c r="AM201" s="225">
        <f t="shared" si="111"/>
        <v>0</v>
      </c>
      <c r="AN201" s="225">
        <f t="shared" si="112"/>
        <v>0</v>
      </c>
      <c r="AO201" s="225">
        <f t="shared" si="113"/>
        <v>94.355999999999995</v>
      </c>
      <c r="AP201" s="225">
        <f t="shared" si="114"/>
        <v>0</v>
      </c>
      <c r="AQ201" s="225"/>
      <c r="AR201" s="294"/>
    </row>
    <row r="202" spans="1:44" ht="48" customHeight="1">
      <c r="A202" s="223"/>
      <c r="B202" s="178"/>
      <c r="C202" s="233"/>
      <c r="D202" s="234" t="s">
        <v>43</v>
      </c>
      <c r="E202" s="225">
        <f>AO202</f>
        <v>94.355999999999995</v>
      </c>
      <c r="F202" s="225"/>
      <c r="G202" s="225">
        <f>F202/E202</f>
        <v>0</v>
      </c>
      <c r="H202" s="225">
        <v>0</v>
      </c>
      <c r="I202" s="225">
        <v>0</v>
      </c>
      <c r="J202" s="225">
        <v>0</v>
      </c>
      <c r="K202" s="225">
        <v>0</v>
      </c>
      <c r="L202" s="225">
        <v>0</v>
      </c>
      <c r="M202" s="225"/>
      <c r="N202" s="225"/>
      <c r="O202" s="225"/>
      <c r="P202" s="225"/>
      <c r="Q202" s="225"/>
      <c r="R202" s="225"/>
      <c r="S202" s="225"/>
      <c r="T202" s="225"/>
      <c r="U202" s="225"/>
      <c r="V202" s="225"/>
      <c r="W202" s="225"/>
      <c r="X202" s="225"/>
      <c r="Y202" s="225"/>
      <c r="Z202" s="225"/>
      <c r="AA202" s="225"/>
      <c r="AB202" s="225"/>
      <c r="AC202" s="225"/>
      <c r="AD202" s="225"/>
      <c r="AE202" s="225"/>
      <c r="AF202" s="225"/>
      <c r="AG202" s="225"/>
      <c r="AH202" s="225"/>
      <c r="AI202" s="225"/>
      <c r="AJ202" s="225"/>
      <c r="AK202" s="225"/>
      <c r="AL202" s="225"/>
      <c r="AM202" s="225"/>
      <c r="AN202" s="225"/>
      <c r="AO202" s="225">
        <v>94.355999999999995</v>
      </c>
      <c r="AP202" s="225"/>
      <c r="AQ202" s="225"/>
      <c r="AR202" s="294"/>
    </row>
    <row r="203" spans="1:44" ht="37.5" customHeight="1">
      <c r="A203" s="223" t="s">
        <v>465</v>
      </c>
      <c r="B203" s="178" t="s">
        <v>457</v>
      </c>
      <c r="C203" s="233" t="s">
        <v>273</v>
      </c>
      <c r="D203" s="231" t="s">
        <v>41</v>
      </c>
      <c r="E203" s="225">
        <f>E204</f>
        <v>283.17500000000001</v>
      </c>
      <c r="F203" s="225">
        <f t="shared" si="78"/>
        <v>0</v>
      </c>
      <c r="G203" s="225">
        <f t="shared" si="79"/>
        <v>0</v>
      </c>
      <c r="H203" s="225">
        <f t="shared" si="80"/>
        <v>0</v>
      </c>
      <c r="I203" s="225">
        <f t="shared" si="81"/>
        <v>0</v>
      </c>
      <c r="J203" s="225">
        <f t="shared" si="82"/>
        <v>0</v>
      </c>
      <c r="K203" s="225">
        <f t="shared" si="83"/>
        <v>0</v>
      </c>
      <c r="L203" s="225">
        <f t="shared" si="84"/>
        <v>0</v>
      </c>
      <c r="M203" s="225">
        <f t="shared" si="85"/>
        <v>0</v>
      </c>
      <c r="N203" s="225">
        <f t="shared" si="86"/>
        <v>0</v>
      </c>
      <c r="O203" s="225">
        <f t="shared" si="87"/>
        <v>0</v>
      </c>
      <c r="P203" s="225">
        <f t="shared" si="88"/>
        <v>0</v>
      </c>
      <c r="Q203" s="225">
        <f t="shared" si="89"/>
        <v>0</v>
      </c>
      <c r="R203" s="225">
        <f t="shared" si="90"/>
        <v>0</v>
      </c>
      <c r="S203" s="225">
        <f t="shared" si="91"/>
        <v>0</v>
      </c>
      <c r="T203" s="225">
        <f t="shared" si="92"/>
        <v>0</v>
      </c>
      <c r="U203" s="225">
        <f t="shared" si="93"/>
        <v>0</v>
      </c>
      <c r="V203" s="225">
        <f t="shared" si="94"/>
        <v>0</v>
      </c>
      <c r="W203" s="225">
        <f t="shared" si="95"/>
        <v>0</v>
      </c>
      <c r="X203" s="225">
        <f t="shared" si="96"/>
        <v>0</v>
      </c>
      <c r="Y203" s="225">
        <f t="shared" si="97"/>
        <v>0</v>
      </c>
      <c r="Z203" s="225">
        <f t="shared" si="98"/>
        <v>0</v>
      </c>
      <c r="AA203" s="225">
        <f t="shared" si="99"/>
        <v>0</v>
      </c>
      <c r="AB203" s="225">
        <f t="shared" si="100"/>
        <v>0</v>
      </c>
      <c r="AC203" s="225">
        <f t="shared" si="101"/>
        <v>0</v>
      </c>
      <c r="AD203" s="225">
        <f t="shared" si="102"/>
        <v>0</v>
      </c>
      <c r="AE203" s="225">
        <f t="shared" si="103"/>
        <v>0</v>
      </c>
      <c r="AF203" s="225">
        <f t="shared" si="104"/>
        <v>0</v>
      </c>
      <c r="AG203" s="225">
        <f t="shared" si="105"/>
        <v>0</v>
      </c>
      <c r="AH203" s="225">
        <f t="shared" si="106"/>
        <v>0</v>
      </c>
      <c r="AI203" s="225">
        <f t="shared" si="107"/>
        <v>0</v>
      </c>
      <c r="AJ203" s="225">
        <f t="shared" si="108"/>
        <v>0</v>
      </c>
      <c r="AK203" s="225">
        <f t="shared" si="109"/>
        <v>0</v>
      </c>
      <c r="AL203" s="225">
        <f t="shared" si="110"/>
        <v>0</v>
      </c>
      <c r="AM203" s="225">
        <f t="shared" si="111"/>
        <v>0</v>
      </c>
      <c r="AN203" s="225">
        <f t="shared" si="112"/>
        <v>0</v>
      </c>
      <c r="AO203" s="225">
        <f t="shared" si="113"/>
        <v>283.17500000000001</v>
      </c>
      <c r="AP203" s="225">
        <f t="shared" si="114"/>
        <v>0</v>
      </c>
      <c r="AQ203" s="225"/>
      <c r="AR203" s="294"/>
    </row>
    <row r="204" spans="1:44" ht="48" customHeight="1">
      <c r="A204" s="223"/>
      <c r="B204" s="178"/>
      <c r="C204" s="233"/>
      <c r="D204" s="234" t="s">
        <v>43</v>
      </c>
      <c r="E204" s="225">
        <f>AO204</f>
        <v>283.17500000000001</v>
      </c>
      <c r="F204" s="225"/>
      <c r="G204" s="225">
        <f>F204/E204</f>
        <v>0</v>
      </c>
      <c r="H204" s="225">
        <v>0</v>
      </c>
      <c r="I204" s="225">
        <v>0</v>
      </c>
      <c r="J204" s="225">
        <v>0</v>
      </c>
      <c r="K204" s="225">
        <v>0</v>
      </c>
      <c r="L204" s="225">
        <v>0</v>
      </c>
      <c r="M204" s="225"/>
      <c r="N204" s="225"/>
      <c r="O204" s="225"/>
      <c r="P204" s="225"/>
      <c r="Q204" s="225"/>
      <c r="R204" s="225"/>
      <c r="S204" s="225"/>
      <c r="T204" s="225"/>
      <c r="U204" s="225"/>
      <c r="V204" s="225"/>
      <c r="W204" s="225"/>
      <c r="X204" s="225"/>
      <c r="Y204" s="225"/>
      <c r="Z204" s="225"/>
      <c r="AA204" s="225"/>
      <c r="AB204" s="225"/>
      <c r="AC204" s="225"/>
      <c r="AD204" s="225"/>
      <c r="AE204" s="225"/>
      <c r="AF204" s="225"/>
      <c r="AG204" s="225"/>
      <c r="AH204" s="225"/>
      <c r="AI204" s="225"/>
      <c r="AJ204" s="225"/>
      <c r="AK204" s="225"/>
      <c r="AL204" s="225"/>
      <c r="AM204" s="225"/>
      <c r="AN204" s="225"/>
      <c r="AO204" s="225">
        <v>283.17500000000001</v>
      </c>
      <c r="AP204" s="225"/>
      <c r="AQ204" s="225"/>
      <c r="AR204" s="294"/>
    </row>
    <row r="205" spans="1:44" ht="37.5" customHeight="1">
      <c r="A205" s="223" t="s">
        <v>466</v>
      </c>
      <c r="B205" s="178" t="s">
        <v>458</v>
      </c>
      <c r="C205" s="233" t="s">
        <v>273</v>
      </c>
      <c r="D205" s="231" t="s">
        <v>41</v>
      </c>
      <c r="E205" s="225">
        <f>E206</f>
        <v>1533.22</v>
      </c>
      <c r="F205" s="225">
        <f t="shared" si="78"/>
        <v>0</v>
      </c>
      <c r="G205" s="225">
        <f t="shared" si="79"/>
        <v>0</v>
      </c>
      <c r="H205" s="225">
        <f t="shared" si="80"/>
        <v>0</v>
      </c>
      <c r="I205" s="225">
        <f t="shared" si="81"/>
        <v>0</v>
      </c>
      <c r="J205" s="225">
        <f t="shared" si="82"/>
        <v>0</v>
      </c>
      <c r="K205" s="225">
        <f t="shared" si="83"/>
        <v>0</v>
      </c>
      <c r="L205" s="225">
        <f t="shared" si="84"/>
        <v>0</v>
      </c>
      <c r="M205" s="225">
        <f t="shared" si="85"/>
        <v>0</v>
      </c>
      <c r="N205" s="225">
        <f t="shared" si="86"/>
        <v>0</v>
      </c>
      <c r="O205" s="225">
        <f t="shared" si="87"/>
        <v>0</v>
      </c>
      <c r="P205" s="225">
        <f t="shared" si="88"/>
        <v>0</v>
      </c>
      <c r="Q205" s="225">
        <f t="shared" si="89"/>
        <v>0</v>
      </c>
      <c r="R205" s="225">
        <f t="shared" si="90"/>
        <v>0</v>
      </c>
      <c r="S205" s="225">
        <f t="shared" si="91"/>
        <v>0</v>
      </c>
      <c r="T205" s="225">
        <f t="shared" si="92"/>
        <v>0</v>
      </c>
      <c r="U205" s="225">
        <f t="shared" si="93"/>
        <v>0</v>
      </c>
      <c r="V205" s="225">
        <f t="shared" si="94"/>
        <v>0</v>
      </c>
      <c r="W205" s="225">
        <f t="shared" si="95"/>
        <v>0</v>
      </c>
      <c r="X205" s="225">
        <f t="shared" si="96"/>
        <v>0</v>
      </c>
      <c r="Y205" s="225">
        <f t="shared" si="97"/>
        <v>0</v>
      </c>
      <c r="Z205" s="225">
        <f t="shared" si="98"/>
        <v>0</v>
      </c>
      <c r="AA205" s="225">
        <f t="shared" si="99"/>
        <v>0</v>
      </c>
      <c r="AB205" s="225">
        <f t="shared" si="100"/>
        <v>0</v>
      </c>
      <c r="AC205" s="225">
        <f t="shared" si="101"/>
        <v>0</v>
      </c>
      <c r="AD205" s="225">
        <f t="shared" si="102"/>
        <v>0</v>
      </c>
      <c r="AE205" s="225">
        <f t="shared" si="103"/>
        <v>0</v>
      </c>
      <c r="AF205" s="225">
        <f t="shared" si="104"/>
        <v>0</v>
      </c>
      <c r="AG205" s="225">
        <f t="shared" si="105"/>
        <v>0</v>
      </c>
      <c r="AH205" s="225">
        <f t="shared" si="106"/>
        <v>0</v>
      </c>
      <c r="AI205" s="225">
        <f t="shared" si="107"/>
        <v>0</v>
      </c>
      <c r="AJ205" s="225">
        <f t="shared" si="108"/>
        <v>0</v>
      </c>
      <c r="AK205" s="225">
        <f t="shared" si="109"/>
        <v>0</v>
      </c>
      <c r="AL205" s="225">
        <f t="shared" si="110"/>
        <v>0</v>
      </c>
      <c r="AM205" s="225">
        <f t="shared" si="111"/>
        <v>0</v>
      </c>
      <c r="AN205" s="225">
        <f t="shared" si="112"/>
        <v>0</v>
      </c>
      <c r="AO205" s="225">
        <f t="shared" si="113"/>
        <v>1533.22</v>
      </c>
      <c r="AP205" s="225">
        <f t="shared" si="114"/>
        <v>0</v>
      </c>
      <c r="AQ205" s="225"/>
      <c r="AR205" s="294"/>
    </row>
    <row r="206" spans="1:44" ht="48" customHeight="1">
      <c r="A206" s="223"/>
      <c r="B206" s="178"/>
      <c r="C206" s="233"/>
      <c r="D206" s="234" t="s">
        <v>43</v>
      </c>
      <c r="E206" s="225">
        <f>AO206</f>
        <v>1533.22</v>
      </c>
      <c r="F206" s="225"/>
      <c r="G206" s="225">
        <f>F206/E206</f>
        <v>0</v>
      </c>
      <c r="H206" s="225">
        <v>0</v>
      </c>
      <c r="I206" s="225">
        <v>0</v>
      </c>
      <c r="J206" s="225">
        <v>0</v>
      </c>
      <c r="K206" s="225">
        <v>0</v>
      </c>
      <c r="L206" s="225">
        <v>0</v>
      </c>
      <c r="M206" s="225"/>
      <c r="N206" s="225"/>
      <c r="O206" s="225"/>
      <c r="P206" s="225"/>
      <c r="Q206" s="225"/>
      <c r="R206" s="225"/>
      <c r="S206" s="225"/>
      <c r="T206" s="225"/>
      <c r="U206" s="225"/>
      <c r="V206" s="225"/>
      <c r="W206" s="225"/>
      <c r="X206" s="225"/>
      <c r="Y206" s="225"/>
      <c r="Z206" s="225"/>
      <c r="AA206" s="225"/>
      <c r="AB206" s="225"/>
      <c r="AC206" s="225"/>
      <c r="AD206" s="225"/>
      <c r="AE206" s="225"/>
      <c r="AF206" s="225"/>
      <c r="AG206" s="225"/>
      <c r="AH206" s="225"/>
      <c r="AI206" s="225"/>
      <c r="AJ206" s="225"/>
      <c r="AK206" s="225"/>
      <c r="AL206" s="225"/>
      <c r="AM206" s="225"/>
      <c r="AN206" s="225"/>
      <c r="AO206" s="225">
        <v>1533.22</v>
      </c>
      <c r="AP206" s="225"/>
      <c r="AQ206" s="225"/>
      <c r="AR206" s="294"/>
    </row>
    <row r="207" spans="1:44" ht="37.5" customHeight="1">
      <c r="A207" s="223" t="s">
        <v>467</v>
      </c>
      <c r="B207" s="178" t="s">
        <v>459</v>
      </c>
      <c r="C207" s="233" t="s">
        <v>273</v>
      </c>
      <c r="D207" s="231" t="s">
        <v>41</v>
      </c>
      <c r="E207" s="225">
        <f>E208</f>
        <v>139.71199999999999</v>
      </c>
      <c r="F207" s="225">
        <f t="shared" si="78"/>
        <v>0</v>
      </c>
      <c r="G207" s="225">
        <f t="shared" si="79"/>
        <v>0</v>
      </c>
      <c r="H207" s="225">
        <f t="shared" si="80"/>
        <v>0</v>
      </c>
      <c r="I207" s="225">
        <f t="shared" si="81"/>
        <v>0</v>
      </c>
      <c r="J207" s="225">
        <f t="shared" si="82"/>
        <v>0</v>
      </c>
      <c r="K207" s="225">
        <f t="shared" si="83"/>
        <v>0</v>
      </c>
      <c r="L207" s="225">
        <f t="shared" si="84"/>
        <v>0</v>
      </c>
      <c r="M207" s="225">
        <f t="shared" si="85"/>
        <v>0</v>
      </c>
      <c r="N207" s="225">
        <f t="shared" si="86"/>
        <v>0</v>
      </c>
      <c r="O207" s="225">
        <f t="shared" si="87"/>
        <v>0</v>
      </c>
      <c r="P207" s="225">
        <f t="shared" si="88"/>
        <v>0</v>
      </c>
      <c r="Q207" s="225">
        <f t="shared" si="89"/>
        <v>0</v>
      </c>
      <c r="R207" s="225">
        <f t="shared" si="90"/>
        <v>0</v>
      </c>
      <c r="S207" s="225">
        <f t="shared" si="91"/>
        <v>0</v>
      </c>
      <c r="T207" s="225">
        <f t="shared" si="92"/>
        <v>0</v>
      </c>
      <c r="U207" s="225">
        <f t="shared" si="93"/>
        <v>0</v>
      </c>
      <c r="V207" s="225">
        <f t="shared" si="94"/>
        <v>0</v>
      </c>
      <c r="W207" s="225">
        <f t="shared" si="95"/>
        <v>0</v>
      </c>
      <c r="X207" s="225">
        <f t="shared" si="96"/>
        <v>0</v>
      </c>
      <c r="Y207" s="225">
        <f t="shared" si="97"/>
        <v>0</v>
      </c>
      <c r="Z207" s="225">
        <f t="shared" si="98"/>
        <v>0</v>
      </c>
      <c r="AA207" s="225">
        <f t="shared" si="99"/>
        <v>0</v>
      </c>
      <c r="AB207" s="225">
        <f t="shared" si="100"/>
        <v>0</v>
      </c>
      <c r="AC207" s="225">
        <f t="shared" si="101"/>
        <v>0</v>
      </c>
      <c r="AD207" s="225">
        <f t="shared" si="102"/>
        <v>0</v>
      </c>
      <c r="AE207" s="225">
        <f t="shared" si="103"/>
        <v>0</v>
      </c>
      <c r="AF207" s="225">
        <f t="shared" si="104"/>
        <v>0</v>
      </c>
      <c r="AG207" s="225">
        <f t="shared" si="105"/>
        <v>0</v>
      </c>
      <c r="AH207" s="225">
        <f t="shared" si="106"/>
        <v>0</v>
      </c>
      <c r="AI207" s="225">
        <f t="shared" si="107"/>
        <v>0</v>
      </c>
      <c r="AJ207" s="225">
        <f t="shared" si="108"/>
        <v>0</v>
      </c>
      <c r="AK207" s="225">
        <f t="shared" si="109"/>
        <v>0</v>
      </c>
      <c r="AL207" s="225">
        <f t="shared" si="110"/>
        <v>0</v>
      </c>
      <c r="AM207" s="225">
        <f t="shared" si="111"/>
        <v>0</v>
      </c>
      <c r="AN207" s="225">
        <f t="shared" si="112"/>
        <v>0</v>
      </c>
      <c r="AO207" s="225">
        <f t="shared" si="113"/>
        <v>139.71199999999999</v>
      </c>
      <c r="AP207" s="225">
        <f t="shared" si="114"/>
        <v>0</v>
      </c>
      <c r="AQ207" s="225"/>
      <c r="AR207" s="294"/>
    </row>
    <row r="208" spans="1:44" ht="48" customHeight="1">
      <c r="A208" s="223"/>
      <c r="B208" s="178"/>
      <c r="C208" s="233"/>
      <c r="D208" s="234" t="s">
        <v>43</v>
      </c>
      <c r="E208" s="225">
        <f>AO208</f>
        <v>139.71199999999999</v>
      </c>
      <c r="F208" s="225"/>
      <c r="G208" s="225">
        <f>F208/E208</f>
        <v>0</v>
      </c>
      <c r="H208" s="225">
        <v>0</v>
      </c>
      <c r="I208" s="225">
        <v>0</v>
      </c>
      <c r="J208" s="225">
        <v>0</v>
      </c>
      <c r="K208" s="225">
        <v>0</v>
      </c>
      <c r="L208" s="225">
        <v>0</v>
      </c>
      <c r="M208" s="225"/>
      <c r="N208" s="225"/>
      <c r="O208" s="225"/>
      <c r="P208" s="225"/>
      <c r="Q208" s="225"/>
      <c r="R208" s="225"/>
      <c r="S208" s="225"/>
      <c r="T208" s="225"/>
      <c r="U208" s="225"/>
      <c r="V208" s="225"/>
      <c r="W208" s="225"/>
      <c r="X208" s="225"/>
      <c r="Y208" s="225"/>
      <c r="Z208" s="225"/>
      <c r="AA208" s="225"/>
      <c r="AB208" s="225"/>
      <c r="AC208" s="225"/>
      <c r="AD208" s="225"/>
      <c r="AE208" s="225"/>
      <c r="AF208" s="225"/>
      <c r="AG208" s="225"/>
      <c r="AH208" s="225"/>
      <c r="AI208" s="225"/>
      <c r="AJ208" s="225"/>
      <c r="AK208" s="225"/>
      <c r="AL208" s="225"/>
      <c r="AM208" s="225"/>
      <c r="AN208" s="225"/>
      <c r="AO208" s="225">
        <v>139.71199999999999</v>
      </c>
      <c r="AP208" s="225"/>
      <c r="AQ208" s="225"/>
      <c r="AR208" s="294"/>
    </row>
    <row r="209" spans="1:48" ht="37.5" customHeight="1">
      <c r="A209" s="223" t="s">
        <v>468</v>
      </c>
      <c r="B209" s="178" t="s">
        <v>460</v>
      </c>
      <c r="C209" s="233" t="s">
        <v>273</v>
      </c>
      <c r="D209" s="231" t="s">
        <v>41</v>
      </c>
      <c r="E209" s="225">
        <f>E210</f>
        <v>575.75599999999997</v>
      </c>
      <c r="F209" s="225">
        <f t="shared" si="78"/>
        <v>0</v>
      </c>
      <c r="G209" s="225">
        <f t="shared" si="79"/>
        <v>0</v>
      </c>
      <c r="H209" s="225">
        <f t="shared" si="80"/>
        <v>0</v>
      </c>
      <c r="I209" s="225">
        <f t="shared" si="81"/>
        <v>0</v>
      </c>
      <c r="J209" s="225">
        <f t="shared" si="82"/>
        <v>0</v>
      </c>
      <c r="K209" s="225">
        <f t="shared" si="83"/>
        <v>0</v>
      </c>
      <c r="L209" s="225">
        <f t="shared" si="84"/>
        <v>0</v>
      </c>
      <c r="M209" s="225">
        <f t="shared" si="85"/>
        <v>0</v>
      </c>
      <c r="N209" s="225">
        <f t="shared" si="86"/>
        <v>0</v>
      </c>
      <c r="O209" s="225">
        <f t="shared" si="87"/>
        <v>0</v>
      </c>
      <c r="P209" s="225">
        <f t="shared" si="88"/>
        <v>0</v>
      </c>
      <c r="Q209" s="225">
        <f t="shared" si="89"/>
        <v>0</v>
      </c>
      <c r="R209" s="225">
        <f t="shared" si="90"/>
        <v>0</v>
      </c>
      <c r="S209" s="225">
        <f t="shared" si="91"/>
        <v>0</v>
      </c>
      <c r="T209" s="225">
        <f t="shared" si="92"/>
        <v>0</v>
      </c>
      <c r="U209" s="225">
        <f t="shared" si="93"/>
        <v>0</v>
      </c>
      <c r="V209" s="225">
        <f t="shared" si="94"/>
        <v>0</v>
      </c>
      <c r="W209" s="225">
        <f t="shared" si="95"/>
        <v>0</v>
      </c>
      <c r="X209" s="225">
        <f t="shared" si="96"/>
        <v>0</v>
      </c>
      <c r="Y209" s="225">
        <f t="shared" si="97"/>
        <v>0</v>
      </c>
      <c r="Z209" s="225">
        <f t="shared" si="98"/>
        <v>0</v>
      </c>
      <c r="AA209" s="225">
        <f t="shared" si="99"/>
        <v>0</v>
      </c>
      <c r="AB209" s="225">
        <f t="shared" si="100"/>
        <v>0</v>
      </c>
      <c r="AC209" s="225">
        <f t="shared" si="101"/>
        <v>0</v>
      </c>
      <c r="AD209" s="225">
        <f t="shared" si="102"/>
        <v>0</v>
      </c>
      <c r="AE209" s="225">
        <f t="shared" si="103"/>
        <v>0</v>
      </c>
      <c r="AF209" s="225">
        <f t="shared" si="104"/>
        <v>0</v>
      </c>
      <c r="AG209" s="225">
        <f t="shared" si="105"/>
        <v>0</v>
      </c>
      <c r="AH209" s="225">
        <f t="shared" si="106"/>
        <v>0</v>
      </c>
      <c r="AI209" s="225">
        <f t="shared" si="107"/>
        <v>0</v>
      </c>
      <c r="AJ209" s="225">
        <f t="shared" si="108"/>
        <v>0</v>
      </c>
      <c r="AK209" s="225">
        <f t="shared" si="109"/>
        <v>0</v>
      </c>
      <c r="AL209" s="225">
        <f t="shared" si="110"/>
        <v>0</v>
      </c>
      <c r="AM209" s="225">
        <f t="shared" si="111"/>
        <v>0</v>
      </c>
      <c r="AN209" s="225">
        <f t="shared" si="112"/>
        <v>0</v>
      </c>
      <c r="AO209" s="225">
        <f t="shared" si="113"/>
        <v>575.75599999999997</v>
      </c>
      <c r="AP209" s="225">
        <f t="shared" si="114"/>
        <v>0</v>
      </c>
      <c r="AQ209" s="225"/>
      <c r="AR209" s="294"/>
    </row>
    <row r="210" spans="1:48" ht="48" customHeight="1">
      <c r="A210" s="223"/>
      <c r="B210" s="178"/>
      <c r="C210" s="233"/>
      <c r="D210" s="234" t="s">
        <v>43</v>
      </c>
      <c r="E210" s="225">
        <f>AO210</f>
        <v>575.75599999999997</v>
      </c>
      <c r="F210" s="225"/>
      <c r="G210" s="225">
        <f>F210/E210</f>
        <v>0</v>
      </c>
      <c r="H210" s="225">
        <v>0</v>
      </c>
      <c r="I210" s="225">
        <v>0</v>
      </c>
      <c r="J210" s="225">
        <v>0</v>
      </c>
      <c r="K210" s="225">
        <v>0</v>
      </c>
      <c r="L210" s="225">
        <v>0</v>
      </c>
      <c r="M210" s="225"/>
      <c r="N210" s="225"/>
      <c r="O210" s="225"/>
      <c r="P210" s="225"/>
      <c r="Q210" s="225"/>
      <c r="R210" s="225"/>
      <c r="S210" s="225"/>
      <c r="T210" s="225"/>
      <c r="U210" s="225"/>
      <c r="V210" s="225"/>
      <c r="W210" s="225"/>
      <c r="X210" s="225"/>
      <c r="Y210" s="225"/>
      <c r="Z210" s="225"/>
      <c r="AA210" s="225"/>
      <c r="AB210" s="225"/>
      <c r="AC210" s="225"/>
      <c r="AD210" s="225"/>
      <c r="AE210" s="225"/>
      <c r="AF210" s="225"/>
      <c r="AG210" s="225"/>
      <c r="AH210" s="225"/>
      <c r="AI210" s="225"/>
      <c r="AJ210" s="225"/>
      <c r="AK210" s="225"/>
      <c r="AL210" s="225"/>
      <c r="AM210" s="225"/>
      <c r="AN210" s="225"/>
      <c r="AO210" s="225">
        <v>575.75599999999997</v>
      </c>
      <c r="AP210" s="225"/>
      <c r="AQ210" s="225"/>
      <c r="AR210" s="294"/>
    </row>
    <row r="211" spans="1:48" ht="18.75" customHeight="1">
      <c r="A211" s="241" t="s">
        <v>275</v>
      </c>
      <c r="B211" s="241"/>
      <c r="C211" s="241"/>
      <c r="D211" s="231" t="s">
        <v>41</v>
      </c>
      <c r="E211" s="225">
        <f>E126</f>
        <v>44050.782559999992</v>
      </c>
      <c r="F211" s="225">
        <f>F126</f>
        <v>14371.203290000001</v>
      </c>
      <c r="G211" s="225">
        <f t="shared" ref="G211:G212" si="116">F211/E211*100</f>
        <v>32.624172500058314</v>
      </c>
      <c r="H211" s="225">
        <f t="shared" ref="H211:L212" si="117">H126</f>
        <v>0</v>
      </c>
      <c r="I211" s="225">
        <f t="shared" si="117"/>
        <v>0</v>
      </c>
      <c r="J211" s="225">
        <f t="shared" si="117"/>
        <v>0</v>
      </c>
      <c r="K211" s="225">
        <f t="shared" si="117"/>
        <v>254</v>
      </c>
      <c r="L211" s="225">
        <f t="shared" si="117"/>
        <v>254</v>
      </c>
      <c r="M211" s="225">
        <f t="shared" ref="M211:M212" si="118">L211/K211*100</f>
        <v>100</v>
      </c>
      <c r="N211" s="225">
        <f t="shared" ref="N211:AQ211" si="119">N126</f>
        <v>3820.2876900000001</v>
      </c>
      <c r="O211" s="225">
        <f t="shared" si="119"/>
        <v>3820.2876900000001</v>
      </c>
      <c r="P211" s="225">
        <f t="shared" si="119"/>
        <v>100</v>
      </c>
      <c r="Q211" s="225">
        <f t="shared" si="119"/>
        <v>1479.5621600000002</v>
      </c>
      <c r="R211" s="225">
        <f t="shared" si="119"/>
        <v>1479.5621600000002</v>
      </c>
      <c r="S211" s="225">
        <f t="shared" si="119"/>
        <v>100</v>
      </c>
      <c r="T211" s="225">
        <f t="shared" si="119"/>
        <v>2300.4234699999997</v>
      </c>
      <c r="U211" s="225">
        <f t="shared" si="119"/>
        <v>2300.4234699999997</v>
      </c>
      <c r="V211" s="225">
        <f t="shared" si="119"/>
        <v>500</v>
      </c>
      <c r="W211" s="225">
        <f t="shared" si="119"/>
        <v>4477.3159999999998</v>
      </c>
      <c r="X211" s="225">
        <f t="shared" si="119"/>
        <v>4477.3159999999998</v>
      </c>
      <c r="Y211" s="225">
        <f t="shared" si="119"/>
        <v>1</v>
      </c>
      <c r="Z211" s="225">
        <f t="shared" si="119"/>
        <v>2039.6139700000001</v>
      </c>
      <c r="AA211" s="225">
        <f t="shared" si="119"/>
        <v>2039.6139700000001</v>
      </c>
      <c r="AB211" s="225">
        <f t="shared" si="119"/>
        <v>5</v>
      </c>
      <c r="AC211" s="225">
        <f t="shared" si="119"/>
        <v>0</v>
      </c>
      <c r="AD211" s="225">
        <f t="shared" si="119"/>
        <v>0</v>
      </c>
      <c r="AE211" s="225">
        <f t="shared" si="119"/>
        <v>0</v>
      </c>
      <c r="AF211" s="225">
        <f t="shared" si="119"/>
        <v>1562.9829999999997</v>
      </c>
      <c r="AG211" s="225">
        <f t="shared" si="119"/>
        <v>0</v>
      </c>
      <c r="AH211" s="225">
        <f t="shared" si="119"/>
        <v>0</v>
      </c>
      <c r="AI211" s="225">
        <f t="shared" si="119"/>
        <v>0</v>
      </c>
      <c r="AJ211" s="225">
        <f t="shared" si="119"/>
        <v>0</v>
      </c>
      <c r="AK211" s="225">
        <f t="shared" si="119"/>
        <v>0</v>
      </c>
      <c r="AL211" s="225">
        <f t="shared" si="119"/>
        <v>0</v>
      </c>
      <c r="AM211" s="225">
        <f t="shared" si="119"/>
        <v>0</v>
      </c>
      <c r="AN211" s="225">
        <f t="shared" si="119"/>
        <v>0</v>
      </c>
      <c r="AO211" s="225">
        <f t="shared" si="119"/>
        <v>28116.596269999998</v>
      </c>
      <c r="AP211" s="225">
        <f t="shared" si="119"/>
        <v>0</v>
      </c>
      <c r="AQ211" s="225">
        <f t="shared" si="119"/>
        <v>0</v>
      </c>
      <c r="AR211" s="294"/>
    </row>
    <row r="212" spans="1:48" ht="21.6" customHeight="1">
      <c r="A212" s="241"/>
      <c r="B212" s="241"/>
      <c r="C212" s="241"/>
      <c r="D212" s="234" t="s">
        <v>43</v>
      </c>
      <c r="E212" s="225">
        <f>E127</f>
        <v>44050.782559999992</v>
      </c>
      <c r="F212" s="225">
        <f>F127</f>
        <v>14371.203290000001</v>
      </c>
      <c r="G212" s="225">
        <f t="shared" si="116"/>
        <v>32.624172500058314</v>
      </c>
      <c r="H212" s="225">
        <f t="shared" si="117"/>
        <v>0</v>
      </c>
      <c r="I212" s="225">
        <f t="shared" si="117"/>
        <v>0</v>
      </c>
      <c r="J212" s="225">
        <f t="shared" si="117"/>
        <v>0</v>
      </c>
      <c r="K212" s="225">
        <f t="shared" si="117"/>
        <v>254</v>
      </c>
      <c r="L212" s="225">
        <f t="shared" si="117"/>
        <v>254</v>
      </c>
      <c r="M212" s="225">
        <f t="shared" si="118"/>
        <v>100</v>
      </c>
      <c r="N212" s="225">
        <f t="shared" ref="N212:AQ212" si="120">N127</f>
        <v>3820.2876900000001</v>
      </c>
      <c r="O212" s="225">
        <f t="shared" si="120"/>
        <v>3820.2876900000001</v>
      </c>
      <c r="P212" s="225">
        <f t="shared" si="120"/>
        <v>100</v>
      </c>
      <c r="Q212" s="225">
        <f t="shared" si="120"/>
        <v>1479.5621600000002</v>
      </c>
      <c r="R212" s="225">
        <f t="shared" si="120"/>
        <v>1479.5621600000002</v>
      </c>
      <c r="S212" s="225">
        <f t="shared" si="120"/>
        <v>100</v>
      </c>
      <c r="T212" s="225">
        <f t="shared" si="120"/>
        <v>2300.4234699999997</v>
      </c>
      <c r="U212" s="225">
        <f t="shared" si="120"/>
        <v>2300.4234699999997</v>
      </c>
      <c r="V212" s="225">
        <f t="shared" si="120"/>
        <v>500</v>
      </c>
      <c r="W212" s="225">
        <f t="shared" si="120"/>
        <v>4477.3159999999998</v>
      </c>
      <c r="X212" s="225">
        <f t="shared" si="120"/>
        <v>4477.3159999999998</v>
      </c>
      <c r="Y212" s="225">
        <f t="shared" si="120"/>
        <v>1</v>
      </c>
      <c r="Z212" s="225">
        <f t="shared" si="120"/>
        <v>2039.6139700000001</v>
      </c>
      <c r="AA212" s="225">
        <f t="shared" si="120"/>
        <v>2039.6139700000001</v>
      </c>
      <c r="AB212" s="225">
        <f t="shared" si="120"/>
        <v>5</v>
      </c>
      <c r="AC212" s="225">
        <f t="shared" si="120"/>
        <v>0</v>
      </c>
      <c r="AD212" s="225">
        <f t="shared" si="120"/>
        <v>0</v>
      </c>
      <c r="AE212" s="225">
        <f t="shared" si="120"/>
        <v>0</v>
      </c>
      <c r="AF212" s="225">
        <f t="shared" si="120"/>
        <v>1562.9829999999997</v>
      </c>
      <c r="AG212" s="225">
        <f t="shared" si="120"/>
        <v>0</v>
      </c>
      <c r="AH212" s="225">
        <f t="shared" si="120"/>
        <v>0</v>
      </c>
      <c r="AI212" s="225">
        <f t="shared" si="120"/>
        <v>0</v>
      </c>
      <c r="AJ212" s="225">
        <f t="shared" si="120"/>
        <v>0</v>
      </c>
      <c r="AK212" s="225">
        <f t="shared" si="120"/>
        <v>0</v>
      </c>
      <c r="AL212" s="225">
        <f t="shared" si="120"/>
        <v>0</v>
      </c>
      <c r="AM212" s="225">
        <f t="shared" si="120"/>
        <v>0</v>
      </c>
      <c r="AN212" s="225">
        <f t="shared" si="120"/>
        <v>0</v>
      </c>
      <c r="AO212" s="225">
        <f t="shared" si="120"/>
        <v>28116.596269999998</v>
      </c>
      <c r="AP212" s="225">
        <f t="shared" si="120"/>
        <v>0</v>
      </c>
      <c r="AQ212" s="225">
        <f t="shared" si="120"/>
        <v>0</v>
      </c>
      <c r="AR212" s="294"/>
    </row>
    <row r="213" spans="1:48" ht="18.600000000000001" hidden="1" customHeight="1">
      <c r="A213" s="241" t="s">
        <v>378</v>
      </c>
      <c r="B213" s="242"/>
      <c r="C213" s="242"/>
      <c r="D213" s="231" t="s">
        <v>41</v>
      </c>
      <c r="E213" s="225"/>
      <c r="F213" s="225"/>
      <c r="G213" s="225"/>
      <c r="H213" s="225"/>
      <c r="I213" s="225"/>
      <c r="J213" s="225"/>
      <c r="K213" s="225"/>
      <c r="L213" s="225"/>
      <c r="M213" s="225"/>
      <c r="N213" s="225"/>
      <c r="O213" s="225"/>
      <c r="P213" s="225"/>
      <c r="Q213" s="225"/>
      <c r="R213" s="225"/>
      <c r="S213" s="225"/>
      <c r="T213" s="225"/>
      <c r="U213" s="225"/>
      <c r="V213" s="225"/>
      <c r="W213" s="225"/>
      <c r="X213" s="225"/>
      <c r="Y213" s="225"/>
      <c r="Z213" s="225"/>
      <c r="AA213" s="225"/>
      <c r="AB213" s="225"/>
      <c r="AC213" s="225"/>
      <c r="AD213" s="225"/>
      <c r="AE213" s="225"/>
      <c r="AF213" s="225"/>
      <c r="AG213" s="225"/>
      <c r="AH213" s="225"/>
      <c r="AI213" s="225"/>
      <c r="AJ213" s="225"/>
      <c r="AK213" s="225"/>
      <c r="AL213" s="225"/>
      <c r="AM213" s="225"/>
      <c r="AN213" s="225"/>
      <c r="AO213" s="225"/>
      <c r="AP213" s="225"/>
      <c r="AQ213" s="225"/>
      <c r="AR213" s="294"/>
    </row>
    <row r="214" spans="1:48" ht="64.2" hidden="1" customHeight="1">
      <c r="A214" s="241"/>
      <c r="B214" s="242"/>
      <c r="C214" s="242"/>
      <c r="D214" s="254" t="s">
        <v>2</v>
      </c>
      <c r="E214" s="225"/>
      <c r="F214" s="225"/>
      <c r="G214" s="225"/>
      <c r="H214" s="225"/>
      <c r="I214" s="225"/>
      <c r="J214" s="225"/>
      <c r="K214" s="225"/>
      <c r="L214" s="225"/>
      <c r="M214" s="225"/>
      <c r="N214" s="225"/>
      <c r="O214" s="225"/>
      <c r="P214" s="225"/>
      <c r="Q214" s="225"/>
      <c r="R214" s="225"/>
      <c r="S214" s="225"/>
      <c r="T214" s="225"/>
      <c r="U214" s="225"/>
      <c r="V214" s="225"/>
      <c r="W214" s="225"/>
      <c r="X214" s="225"/>
      <c r="Y214" s="225"/>
      <c r="Z214" s="225"/>
      <c r="AA214" s="225"/>
      <c r="AB214" s="225"/>
      <c r="AC214" s="225"/>
      <c r="AD214" s="225"/>
      <c r="AE214" s="225"/>
      <c r="AF214" s="225"/>
      <c r="AG214" s="225"/>
      <c r="AH214" s="225"/>
      <c r="AI214" s="225"/>
      <c r="AJ214" s="225"/>
      <c r="AK214" s="225"/>
      <c r="AL214" s="225"/>
      <c r="AM214" s="225"/>
      <c r="AN214" s="225"/>
      <c r="AO214" s="225"/>
      <c r="AP214" s="225"/>
      <c r="AQ214" s="225"/>
      <c r="AR214" s="294"/>
    </row>
    <row r="215" spans="1:48" ht="21.6" hidden="1" customHeight="1">
      <c r="A215" s="241"/>
      <c r="B215" s="242"/>
      <c r="C215" s="242"/>
      <c r="D215" s="234" t="s">
        <v>43</v>
      </c>
      <c r="E215" s="225"/>
      <c r="F215" s="225"/>
      <c r="G215" s="225"/>
      <c r="H215" s="225"/>
      <c r="I215" s="225"/>
      <c r="J215" s="225"/>
      <c r="K215" s="225"/>
      <c r="L215" s="225"/>
      <c r="M215" s="225"/>
      <c r="N215" s="225"/>
      <c r="O215" s="225"/>
      <c r="P215" s="225"/>
      <c r="Q215" s="225"/>
      <c r="R215" s="225"/>
      <c r="S215" s="225"/>
      <c r="T215" s="225"/>
      <c r="U215" s="225"/>
      <c r="V215" s="225"/>
      <c r="W215" s="225"/>
      <c r="X215" s="225"/>
      <c r="Y215" s="225"/>
      <c r="Z215" s="225"/>
      <c r="AA215" s="225"/>
      <c r="AB215" s="225"/>
      <c r="AC215" s="225"/>
      <c r="AD215" s="225"/>
      <c r="AE215" s="225"/>
      <c r="AF215" s="225"/>
      <c r="AG215" s="225"/>
      <c r="AH215" s="225"/>
      <c r="AI215" s="225"/>
      <c r="AJ215" s="225"/>
      <c r="AK215" s="225"/>
      <c r="AL215" s="225"/>
      <c r="AM215" s="225"/>
      <c r="AN215" s="225"/>
      <c r="AO215" s="225"/>
      <c r="AP215" s="225"/>
      <c r="AQ215" s="225"/>
      <c r="AR215" s="294"/>
    </row>
    <row r="216" spans="1:48" ht="21.75" customHeight="1">
      <c r="A216" s="259" t="s">
        <v>263</v>
      </c>
      <c r="B216" s="260"/>
      <c r="C216" s="260"/>
      <c r="D216" s="260"/>
      <c r="E216" s="260"/>
      <c r="F216" s="260"/>
      <c r="G216" s="260"/>
      <c r="H216" s="260"/>
      <c r="I216" s="260"/>
      <c r="J216" s="260"/>
      <c r="K216" s="260"/>
      <c r="L216" s="260"/>
      <c r="M216" s="260"/>
      <c r="N216" s="260"/>
      <c r="O216" s="260"/>
      <c r="P216" s="260"/>
      <c r="Q216" s="260"/>
      <c r="R216" s="260"/>
      <c r="S216" s="260"/>
      <c r="T216" s="260"/>
      <c r="U216" s="260"/>
      <c r="V216" s="260"/>
      <c r="W216" s="260"/>
      <c r="X216" s="260"/>
      <c r="Y216" s="260"/>
      <c r="Z216" s="260"/>
      <c r="AA216" s="260"/>
      <c r="AB216" s="260"/>
      <c r="AC216" s="260"/>
      <c r="AD216" s="260"/>
      <c r="AE216" s="260"/>
      <c r="AF216" s="260"/>
      <c r="AG216" s="260"/>
      <c r="AH216" s="260"/>
      <c r="AI216" s="260"/>
      <c r="AJ216" s="260"/>
      <c r="AK216" s="260"/>
      <c r="AL216" s="260"/>
      <c r="AM216" s="260"/>
      <c r="AN216" s="260"/>
      <c r="AO216" s="260"/>
      <c r="AP216" s="260"/>
      <c r="AQ216" s="260"/>
      <c r="AR216" s="261"/>
    </row>
    <row r="217" spans="1:48" ht="20.399999999999999" customHeight="1">
      <c r="A217" s="262" t="s">
        <v>373</v>
      </c>
      <c r="B217" s="263"/>
      <c r="C217" s="264"/>
      <c r="D217" s="231" t="s">
        <v>41</v>
      </c>
      <c r="E217" s="225">
        <f t="shared" ref="E217:AQ217" si="121">E76</f>
        <v>433915.43579000002</v>
      </c>
      <c r="F217" s="225">
        <f t="shared" si="121"/>
        <v>2654.2746000000002</v>
      </c>
      <c r="G217" s="225">
        <f t="shared" si="121"/>
        <v>0.61170319861231603</v>
      </c>
      <c r="H217" s="225">
        <f t="shared" si="121"/>
        <v>0</v>
      </c>
      <c r="I217" s="225">
        <f t="shared" si="121"/>
        <v>0</v>
      </c>
      <c r="J217" s="225">
        <f t="shared" si="121"/>
        <v>0</v>
      </c>
      <c r="K217" s="225">
        <f t="shared" si="121"/>
        <v>0</v>
      </c>
      <c r="L217" s="225">
        <f t="shared" si="121"/>
        <v>0</v>
      </c>
      <c r="M217" s="225">
        <f t="shared" si="121"/>
        <v>0</v>
      </c>
      <c r="N217" s="225">
        <f t="shared" si="121"/>
        <v>0</v>
      </c>
      <c r="O217" s="225">
        <f t="shared" si="121"/>
        <v>0</v>
      </c>
      <c r="P217" s="225">
        <f t="shared" si="121"/>
        <v>0</v>
      </c>
      <c r="Q217" s="225">
        <f t="shared" si="121"/>
        <v>0</v>
      </c>
      <c r="R217" s="225">
        <f t="shared" si="121"/>
        <v>0</v>
      </c>
      <c r="S217" s="225">
        <f t="shared" si="121"/>
        <v>0</v>
      </c>
      <c r="T217" s="225">
        <f t="shared" si="121"/>
        <v>0</v>
      </c>
      <c r="U217" s="225">
        <f t="shared" si="121"/>
        <v>0</v>
      </c>
      <c r="V217" s="225">
        <f t="shared" si="121"/>
        <v>0</v>
      </c>
      <c r="W217" s="225">
        <f t="shared" si="121"/>
        <v>2654.2746000000002</v>
      </c>
      <c r="X217" s="225">
        <f t="shared" si="121"/>
        <v>2654.2746000000002</v>
      </c>
      <c r="Y217" s="225">
        <f t="shared" si="121"/>
        <v>100</v>
      </c>
      <c r="Z217" s="225">
        <f t="shared" si="121"/>
        <v>0</v>
      </c>
      <c r="AA217" s="225">
        <f t="shared" si="121"/>
        <v>0</v>
      </c>
      <c r="AB217" s="225">
        <f t="shared" si="121"/>
        <v>0</v>
      </c>
      <c r="AC217" s="225">
        <f t="shared" si="121"/>
        <v>0</v>
      </c>
      <c r="AD217" s="225">
        <f t="shared" si="121"/>
        <v>0</v>
      </c>
      <c r="AE217" s="225">
        <f t="shared" si="121"/>
        <v>0</v>
      </c>
      <c r="AF217" s="225">
        <f t="shared" si="121"/>
        <v>0</v>
      </c>
      <c r="AG217" s="225">
        <f t="shared" si="121"/>
        <v>0</v>
      </c>
      <c r="AH217" s="225">
        <f t="shared" si="121"/>
        <v>0</v>
      </c>
      <c r="AI217" s="225">
        <f t="shared" si="121"/>
        <v>0</v>
      </c>
      <c r="AJ217" s="225">
        <f t="shared" si="121"/>
        <v>0</v>
      </c>
      <c r="AK217" s="225">
        <f t="shared" si="121"/>
        <v>0</v>
      </c>
      <c r="AL217" s="225">
        <f t="shared" si="121"/>
        <v>0</v>
      </c>
      <c r="AM217" s="225">
        <f t="shared" si="121"/>
        <v>0</v>
      </c>
      <c r="AN217" s="225">
        <f t="shared" si="121"/>
        <v>0</v>
      </c>
      <c r="AO217" s="225">
        <f t="shared" si="121"/>
        <v>443187.7904</v>
      </c>
      <c r="AP217" s="225">
        <f t="shared" si="121"/>
        <v>0</v>
      </c>
      <c r="AQ217" s="225">
        <f t="shared" si="121"/>
        <v>0</v>
      </c>
      <c r="AR217" s="225"/>
      <c r="AS217" s="228"/>
      <c r="AT217" s="228"/>
      <c r="AU217" s="228"/>
      <c r="AV217" s="265"/>
    </row>
    <row r="218" spans="1:48" ht="21" customHeight="1">
      <c r="A218" s="266"/>
      <c r="B218" s="267"/>
      <c r="C218" s="268"/>
      <c r="D218" s="226" t="s">
        <v>2</v>
      </c>
      <c r="E218" s="225">
        <f t="shared" ref="E218:AQ218" si="122">E77</f>
        <v>378094.5</v>
      </c>
      <c r="F218" s="225">
        <f t="shared" si="122"/>
        <v>0</v>
      </c>
      <c r="G218" s="225">
        <f t="shared" si="122"/>
        <v>0</v>
      </c>
      <c r="H218" s="225">
        <f t="shared" si="122"/>
        <v>0</v>
      </c>
      <c r="I218" s="225">
        <f t="shared" si="122"/>
        <v>0</v>
      </c>
      <c r="J218" s="225">
        <f t="shared" si="122"/>
        <v>0</v>
      </c>
      <c r="K218" s="225">
        <f t="shared" si="122"/>
        <v>0</v>
      </c>
      <c r="L218" s="225">
        <f t="shared" si="122"/>
        <v>0</v>
      </c>
      <c r="M218" s="225">
        <f t="shared" si="122"/>
        <v>0</v>
      </c>
      <c r="N218" s="225">
        <f t="shared" si="122"/>
        <v>0</v>
      </c>
      <c r="O218" s="225">
        <f t="shared" si="122"/>
        <v>0</v>
      </c>
      <c r="P218" s="225">
        <f t="shared" si="122"/>
        <v>0</v>
      </c>
      <c r="Q218" s="225">
        <f t="shared" si="122"/>
        <v>0</v>
      </c>
      <c r="R218" s="225">
        <f t="shared" si="122"/>
        <v>0</v>
      </c>
      <c r="S218" s="225">
        <f t="shared" si="122"/>
        <v>0</v>
      </c>
      <c r="T218" s="225">
        <f t="shared" si="122"/>
        <v>0</v>
      </c>
      <c r="U218" s="225">
        <f t="shared" si="122"/>
        <v>0</v>
      </c>
      <c r="V218" s="225">
        <f t="shared" si="122"/>
        <v>0</v>
      </c>
      <c r="W218" s="225">
        <f t="shared" si="122"/>
        <v>0</v>
      </c>
      <c r="X218" s="225">
        <f t="shared" si="122"/>
        <v>0</v>
      </c>
      <c r="Y218" s="225">
        <f t="shared" si="122"/>
        <v>0</v>
      </c>
      <c r="Z218" s="225">
        <f t="shared" si="122"/>
        <v>0</v>
      </c>
      <c r="AA218" s="225">
        <f t="shared" si="122"/>
        <v>0</v>
      </c>
      <c r="AB218" s="225">
        <f t="shared" si="122"/>
        <v>0</v>
      </c>
      <c r="AC218" s="225">
        <f t="shared" si="122"/>
        <v>0</v>
      </c>
      <c r="AD218" s="225">
        <f t="shared" si="122"/>
        <v>0</v>
      </c>
      <c r="AE218" s="225">
        <f t="shared" si="122"/>
        <v>0</v>
      </c>
      <c r="AF218" s="225">
        <f t="shared" si="122"/>
        <v>0</v>
      </c>
      <c r="AG218" s="225">
        <f t="shared" si="122"/>
        <v>0</v>
      </c>
      <c r="AH218" s="225">
        <f t="shared" si="122"/>
        <v>0</v>
      </c>
      <c r="AI218" s="225">
        <f t="shared" si="122"/>
        <v>0</v>
      </c>
      <c r="AJ218" s="225">
        <f t="shared" si="122"/>
        <v>0</v>
      </c>
      <c r="AK218" s="225">
        <f t="shared" si="122"/>
        <v>0</v>
      </c>
      <c r="AL218" s="225">
        <f t="shared" si="122"/>
        <v>0</v>
      </c>
      <c r="AM218" s="225">
        <f t="shared" si="122"/>
        <v>0</v>
      </c>
      <c r="AN218" s="225">
        <f t="shared" si="122"/>
        <v>0</v>
      </c>
      <c r="AO218" s="225">
        <f t="shared" si="122"/>
        <v>388709.2</v>
      </c>
      <c r="AP218" s="225">
        <f t="shared" si="122"/>
        <v>0</v>
      </c>
      <c r="AQ218" s="225">
        <f t="shared" si="122"/>
        <v>0</v>
      </c>
      <c r="AR218" s="225"/>
      <c r="AS218" s="228"/>
      <c r="AT218" s="228"/>
      <c r="AU218" s="228"/>
      <c r="AV218" s="265"/>
    </row>
    <row r="219" spans="1:48" ht="21" customHeight="1">
      <c r="A219" s="269"/>
      <c r="B219" s="270"/>
      <c r="C219" s="271"/>
      <c r="D219" s="226" t="s">
        <v>43</v>
      </c>
      <c r="E219" s="225">
        <f t="shared" ref="E219:AQ219" si="123">E78</f>
        <v>55820.935789999996</v>
      </c>
      <c r="F219" s="225">
        <f t="shared" si="123"/>
        <v>2654.2746000000002</v>
      </c>
      <c r="G219" s="225">
        <f t="shared" si="123"/>
        <v>4.754980478982759</v>
      </c>
      <c r="H219" s="225">
        <f t="shared" si="123"/>
        <v>0</v>
      </c>
      <c r="I219" s="225">
        <f t="shared" si="123"/>
        <v>0</v>
      </c>
      <c r="J219" s="225">
        <f t="shared" si="123"/>
        <v>0</v>
      </c>
      <c r="K219" s="225">
        <f t="shared" si="123"/>
        <v>0</v>
      </c>
      <c r="L219" s="225">
        <f t="shared" si="123"/>
        <v>0</v>
      </c>
      <c r="M219" s="225">
        <f t="shared" si="123"/>
        <v>0</v>
      </c>
      <c r="N219" s="225">
        <f t="shared" si="123"/>
        <v>0</v>
      </c>
      <c r="O219" s="225">
        <f t="shared" si="123"/>
        <v>0</v>
      </c>
      <c r="P219" s="225">
        <f t="shared" si="123"/>
        <v>0</v>
      </c>
      <c r="Q219" s="225">
        <f t="shared" si="123"/>
        <v>0</v>
      </c>
      <c r="R219" s="225">
        <f t="shared" si="123"/>
        <v>0</v>
      </c>
      <c r="S219" s="225">
        <f t="shared" si="123"/>
        <v>0</v>
      </c>
      <c r="T219" s="225">
        <f t="shared" si="123"/>
        <v>0</v>
      </c>
      <c r="U219" s="225">
        <f t="shared" si="123"/>
        <v>0</v>
      </c>
      <c r="V219" s="225">
        <f t="shared" si="123"/>
        <v>0</v>
      </c>
      <c r="W219" s="225">
        <f t="shared" si="123"/>
        <v>2654.2746000000002</v>
      </c>
      <c r="X219" s="225">
        <f t="shared" si="123"/>
        <v>2654.2746000000002</v>
      </c>
      <c r="Y219" s="225">
        <f t="shared" si="123"/>
        <v>100</v>
      </c>
      <c r="Z219" s="225">
        <f t="shared" si="123"/>
        <v>0</v>
      </c>
      <c r="AA219" s="225">
        <f t="shared" si="123"/>
        <v>0</v>
      </c>
      <c r="AB219" s="225">
        <f t="shared" si="123"/>
        <v>0</v>
      </c>
      <c r="AC219" s="225">
        <f t="shared" si="123"/>
        <v>0</v>
      </c>
      <c r="AD219" s="225">
        <f t="shared" si="123"/>
        <v>0</v>
      </c>
      <c r="AE219" s="225">
        <f t="shared" si="123"/>
        <v>0</v>
      </c>
      <c r="AF219" s="225">
        <f t="shared" si="123"/>
        <v>0</v>
      </c>
      <c r="AG219" s="225">
        <f t="shared" si="123"/>
        <v>0</v>
      </c>
      <c r="AH219" s="225">
        <f t="shared" si="123"/>
        <v>0</v>
      </c>
      <c r="AI219" s="225">
        <f t="shared" si="123"/>
        <v>0</v>
      </c>
      <c r="AJ219" s="225">
        <f t="shared" si="123"/>
        <v>0</v>
      </c>
      <c r="AK219" s="225">
        <f t="shared" si="123"/>
        <v>0</v>
      </c>
      <c r="AL219" s="225">
        <f t="shared" si="123"/>
        <v>0</v>
      </c>
      <c r="AM219" s="225">
        <f t="shared" si="123"/>
        <v>0</v>
      </c>
      <c r="AN219" s="225">
        <f t="shared" si="123"/>
        <v>0</v>
      </c>
      <c r="AO219" s="225">
        <f t="shared" si="123"/>
        <v>54478.590400000001</v>
      </c>
      <c r="AP219" s="225">
        <f t="shared" si="123"/>
        <v>0</v>
      </c>
      <c r="AQ219" s="225">
        <f t="shared" si="123"/>
        <v>0</v>
      </c>
      <c r="AR219" s="225"/>
      <c r="AS219" s="228"/>
      <c r="AT219" s="228"/>
      <c r="AU219" s="228"/>
      <c r="AV219" s="265"/>
    </row>
    <row r="220" spans="1:48" ht="37.200000000000003" customHeight="1">
      <c r="A220" s="262" t="s">
        <v>374</v>
      </c>
      <c r="B220" s="263"/>
      <c r="C220" s="264"/>
      <c r="D220" s="231" t="s">
        <v>41</v>
      </c>
      <c r="E220" s="225">
        <f t="shared" ref="E220:AQ220" si="124">E69</f>
        <v>25099.1772131</v>
      </c>
      <c r="F220" s="225">
        <f t="shared" si="124"/>
        <v>0</v>
      </c>
      <c r="G220" s="225">
        <f t="shared" si="124"/>
        <v>0</v>
      </c>
      <c r="H220" s="225">
        <f t="shared" si="124"/>
        <v>0</v>
      </c>
      <c r="I220" s="225">
        <f t="shared" si="124"/>
        <v>0</v>
      </c>
      <c r="J220" s="225">
        <f t="shared" si="124"/>
        <v>0</v>
      </c>
      <c r="K220" s="225">
        <f t="shared" si="124"/>
        <v>0</v>
      </c>
      <c r="L220" s="225">
        <f t="shared" si="124"/>
        <v>0</v>
      </c>
      <c r="M220" s="225">
        <f t="shared" si="124"/>
        <v>0</v>
      </c>
      <c r="N220" s="225">
        <f t="shared" si="124"/>
        <v>0</v>
      </c>
      <c r="O220" s="225">
        <f t="shared" si="124"/>
        <v>0</v>
      </c>
      <c r="P220" s="225">
        <f t="shared" si="124"/>
        <v>0</v>
      </c>
      <c r="Q220" s="225">
        <f t="shared" si="124"/>
        <v>0</v>
      </c>
      <c r="R220" s="225">
        <f t="shared" si="124"/>
        <v>0</v>
      </c>
      <c r="S220" s="225">
        <f t="shared" si="124"/>
        <v>0</v>
      </c>
      <c r="T220" s="225">
        <f t="shared" si="124"/>
        <v>0</v>
      </c>
      <c r="U220" s="225">
        <f t="shared" si="124"/>
        <v>0</v>
      </c>
      <c r="V220" s="225">
        <f t="shared" si="124"/>
        <v>0</v>
      </c>
      <c r="W220" s="225">
        <f t="shared" si="124"/>
        <v>0</v>
      </c>
      <c r="X220" s="225">
        <f t="shared" si="124"/>
        <v>0</v>
      </c>
      <c r="Y220" s="225">
        <f t="shared" si="124"/>
        <v>0</v>
      </c>
      <c r="Z220" s="225">
        <f t="shared" si="124"/>
        <v>0</v>
      </c>
      <c r="AA220" s="225">
        <f t="shared" si="124"/>
        <v>0</v>
      </c>
      <c r="AB220" s="225">
        <f t="shared" si="124"/>
        <v>0</v>
      </c>
      <c r="AC220" s="225">
        <f t="shared" si="124"/>
        <v>0</v>
      </c>
      <c r="AD220" s="225">
        <f t="shared" si="124"/>
        <v>0</v>
      </c>
      <c r="AE220" s="225">
        <f t="shared" si="124"/>
        <v>0</v>
      </c>
      <c r="AF220" s="225">
        <f t="shared" si="124"/>
        <v>0</v>
      </c>
      <c r="AG220" s="225">
        <f t="shared" si="124"/>
        <v>0</v>
      </c>
      <c r="AH220" s="225">
        <f t="shared" si="124"/>
        <v>0</v>
      </c>
      <c r="AI220" s="225">
        <f t="shared" si="124"/>
        <v>0</v>
      </c>
      <c r="AJ220" s="225">
        <f t="shared" si="124"/>
        <v>0</v>
      </c>
      <c r="AK220" s="225">
        <f t="shared" si="124"/>
        <v>0</v>
      </c>
      <c r="AL220" s="225">
        <f t="shared" si="124"/>
        <v>0</v>
      </c>
      <c r="AM220" s="225">
        <f t="shared" si="124"/>
        <v>0</v>
      </c>
      <c r="AN220" s="225">
        <f t="shared" si="124"/>
        <v>0</v>
      </c>
      <c r="AO220" s="225">
        <f t="shared" si="124"/>
        <v>13172.547999999999</v>
      </c>
      <c r="AP220" s="225">
        <f t="shared" si="124"/>
        <v>0</v>
      </c>
      <c r="AQ220" s="225">
        <f t="shared" si="124"/>
        <v>0</v>
      </c>
      <c r="AR220" s="225"/>
      <c r="AS220" s="228"/>
      <c r="AT220" s="228"/>
      <c r="AU220" s="228"/>
      <c r="AV220" s="265"/>
    </row>
    <row r="221" spans="1:48" ht="37.200000000000003" customHeight="1">
      <c r="A221" s="266"/>
      <c r="B221" s="267"/>
      <c r="C221" s="268"/>
      <c r="D221" s="226" t="s">
        <v>2</v>
      </c>
      <c r="E221" s="225">
        <f t="shared" ref="E221:AQ221" si="125">E70</f>
        <v>19514.7</v>
      </c>
      <c r="F221" s="225">
        <f t="shared" si="125"/>
        <v>0</v>
      </c>
      <c r="G221" s="225">
        <f t="shared" si="125"/>
        <v>0</v>
      </c>
      <c r="H221" s="225">
        <f t="shared" si="125"/>
        <v>0</v>
      </c>
      <c r="I221" s="225">
        <f t="shared" si="125"/>
        <v>0</v>
      </c>
      <c r="J221" s="225">
        <f t="shared" si="125"/>
        <v>0</v>
      </c>
      <c r="K221" s="225">
        <f t="shared" si="125"/>
        <v>0</v>
      </c>
      <c r="L221" s="225">
        <f t="shared" si="125"/>
        <v>0</v>
      </c>
      <c r="M221" s="225">
        <f t="shared" si="125"/>
        <v>0</v>
      </c>
      <c r="N221" s="225">
        <f t="shared" si="125"/>
        <v>0</v>
      </c>
      <c r="O221" s="225">
        <f t="shared" si="125"/>
        <v>0</v>
      </c>
      <c r="P221" s="225">
        <f t="shared" si="125"/>
        <v>0</v>
      </c>
      <c r="Q221" s="225">
        <f t="shared" si="125"/>
        <v>0</v>
      </c>
      <c r="R221" s="225">
        <f t="shared" si="125"/>
        <v>0</v>
      </c>
      <c r="S221" s="225">
        <f t="shared" si="125"/>
        <v>0</v>
      </c>
      <c r="T221" s="225">
        <f t="shared" si="125"/>
        <v>0</v>
      </c>
      <c r="U221" s="225">
        <f t="shared" si="125"/>
        <v>0</v>
      </c>
      <c r="V221" s="225">
        <f t="shared" si="125"/>
        <v>0</v>
      </c>
      <c r="W221" s="225">
        <f t="shared" si="125"/>
        <v>0</v>
      </c>
      <c r="X221" s="225">
        <f t="shared" si="125"/>
        <v>0</v>
      </c>
      <c r="Y221" s="225">
        <f t="shared" si="125"/>
        <v>0</v>
      </c>
      <c r="Z221" s="225">
        <f t="shared" si="125"/>
        <v>0</v>
      </c>
      <c r="AA221" s="225">
        <f t="shared" si="125"/>
        <v>0</v>
      </c>
      <c r="AB221" s="225">
        <f t="shared" si="125"/>
        <v>0</v>
      </c>
      <c r="AC221" s="225">
        <f t="shared" si="125"/>
        <v>0</v>
      </c>
      <c r="AD221" s="225">
        <f t="shared" si="125"/>
        <v>0</v>
      </c>
      <c r="AE221" s="225">
        <f t="shared" si="125"/>
        <v>0</v>
      </c>
      <c r="AF221" s="225">
        <f t="shared" si="125"/>
        <v>0</v>
      </c>
      <c r="AG221" s="225">
        <f t="shared" si="125"/>
        <v>0</v>
      </c>
      <c r="AH221" s="225">
        <f t="shared" si="125"/>
        <v>0</v>
      </c>
      <c r="AI221" s="225">
        <f t="shared" si="125"/>
        <v>0</v>
      </c>
      <c r="AJ221" s="225">
        <f t="shared" si="125"/>
        <v>0</v>
      </c>
      <c r="AK221" s="225">
        <f t="shared" si="125"/>
        <v>0</v>
      </c>
      <c r="AL221" s="225">
        <f t="shared" si="125"/>
        <v>0</v>
      </c>
      <c r="AM221" s="225">
        <f t="shared" si="125"/>
        <v>0</v>
      </c>
      <c r="AN221" s="225">
        <f t="shared" si="125"/>
        <v>0</v>
      </c>
      <c r="AO221" s="225">
        <f t="shared" si="125"/>
        <v>8900</v>
      </c>
      <c r="AP221" s="225">
        <f t="shared" si="125"/>
        <v>0</v>
      </c>
      <c r="AQ221" s="225">
        <f t="shared" si="125"/>
        <v>0</v>
      </c>
      <c r="AR221" s="225"/>
      <c r="AS221" s="228"/>
      <c r="AT221" s="228"/>
      <c r="AU221" s="228"/>
      <c r="AV221" s="265"/>
    </row>
    <row r="222" spans="1:48" ht="18" customHeight="1">
      <c r="A222" s="269"/>
      <c r="B222" s="270"/>
      <c r="C222" s="271"/>
      <c r="D222" s="226" t="s">
        <v>43</v>
      </c>
      <c r="E222" s="225">
        <f t="shared" ref="E222:AQ222" si="126">E71</f>
        <v>5584.4772131</v>
      </c>
      <c r="F222" s="225">
        <f t="shared" si="126"/>
        <v>0</v>
      </c>
      <c r="G222" s="225">
        <f t="shared" si="126"/>
        <v>0</v>
      </c>
      <c r="H222" s="225">
        <f t="shared" si="126"/>
        <v>0</v>
      </c>
      <c r="I222" s="225">
        <f t="shared" si="126"/>
        <v>0</v>
      </c>
      <c r="J222" s="225">
        <f t="shared" si="126"/>
        <v>0</v>
      </c>
      <c r="K222" s="225">
        <f t="shared" si="126"/>
        <v>0</v>
      </c>
      <c r="L222" s="225">
        <f t="shared" si="126"/>
        <v>0</v>
      </c>
      <c r="M222" s="225">
        <f t="shared" si="126"/>
        <v>0</v>
      </c>
      <c r="N222" s="225">
        <f t="shared" si="126"/>
        <v>0</v>
      </c>
      <c r="O222" s="225">
        <f t="shared" si="126"/>
        <v>0</v>
      </c>
      <c r="P222" s="225">
        <f t="shared" si="126"/>
        <v>0</v>
      </c>
      <c r="Q222" s="225">
        <f t="shared" si="126"/>
        <v>0</v>
      </c>
      <c r="R222" s="225">
        <f t="shared" si="126"/>
        <v>0</v>
      </c>
      <c r="S222" s="225">
        <f t="shared" si="126"/>
        <v>0</v>
      </c>
      <c r="T222" s="225">
        <f t="shared" si="126"/>
        <v>0</v>
      </c>
      <c r="U222" s="225">
        <f t="shared" si="126"/>
        <v>0</v>
      </c>
      <c r="V222" s="225">
        <f t="shared" si="126"/>
        <v>0</v>
      </c>
      <c r="W222" s="225">
        <f t="shared" si="126"/>
        <v>0</v>
      </c>
      <c r="X222" s="225">
        <f t="shared" si="126"/>
        <v>0</v>
      </c>
      <c r="Y222" s="225">
        <f t="shared" si="126"/>
        <v>0</v>
      </c>
      <c r="Z222" s="225">
        <f t="shared" si="126"/>
        <v>0</v>
      </c>
      <c r="AA222" s="225">
        <f t="shared" si="126"/>
        <v>0</v>
      </c>
      <c r="AB222" s="225">
        <f t="shared" si="126"/>
        <v>0</v>
      </c>
      <c r="AC222" s="225">
        <f t="shared" si="126"/>
        <v>0</v>
      </c>
      <c r="AD222" s="225">
        <f t="shared" si="126"/>
        <v>0</v>
      </c>
      <c r="AE222" s="225">
        <f t="shared" si="126"/>
        <v>0</v>
      </c>
      <c r="AF222" s="225">
        <f t="shared" si="126"/>
        <v>0</v>
      </c>
      <c r="AG222" s="225">
        <f t="shared" si="126"/>
        <v>0</v>
      </c>
      <c r="AH222" s="225">
        <f t="shared" si="126"/>
        <v>0</v>
      </c>
      <c r="AI222" s="225">
        <f t="shared" si="126"/>
        <v>0</v>
      </c>
      <c r="AJ222" s="225">
        <f t="shared" si="126"/>
        <v>0</v>
      </c>
      <c r="AK222" s="225">
        <f t="shared" si="126"/>
        <v>0</v>
      </c>
      <c r="AL222" s="225">
        <f t="shared" si="126"/>
        <v>0</v>
      </c>
      <c r="AM222" s="225">
        <f t="shared" si="126"/>
        <v>0</v>
      </c>
      <c r="AN222" s="225">
        <f t="shared" si="126"/>
        <v>0</v>
      </c>
      <c r="AO222" s="225">
        <f t="shared" si="126"/>
        <v>4272.5479999999998</v>
      </c>
      <c r="AP222" s="225">
        <f t="shared" si="126"/>
        <v>0</v>
      </c>
      <c r="AQ222" s="225">
        <f t="shared" si="126"/>
        <v>0</v>
      </c>
      <c r="AR222" s="225"/>
      <c r="AS222" s="228"/>
      <c r="AT222" s="228"/>
      <c r="AU222" s="228"/>
      <c r="AV222" s="265"/>
    </row>
    <row r="223" spans="1:48" ht="37.200000000000003" customHeight="1">
      <c r="A223" s="262" t="s">
        <v>375</v>
      </c>
      <c r="B223" s="263"/>
      <c r="C223" s="264"/>
      <c r="D223" s="231" t="s">
        <v>41</v>
      </c>
      <c r="E223" s="225">
        <f t="shared" ref="E223:AQ223" si="127">E118</f>
        <v>3371.7892700000002</v>
      </c>
      <c r="F223" s="225">
        <f t="shared" si="127"/>
        <v>1554.3045</v>
      </c>
      <c r="G223" s="225">
        <f t="shared" si="127"/>
        <v>0.46097320310886447</v>
      </c>
      <c r="H223" s="225">
        <f t="shared" si="127"/>
        <v>0</v>
      </c>
      <c r="I223" s="225">
        <f t="shared" si="127"/>
        <v>0</v>
      </c>
      <c r="J223" s="225">
        <f t="shared" si="127"/>
        <v>0</v>
      </c>
      <c r="K223" s="225">
        <f t="shared" si="127"/>
        <v>0</v>
      </c>
      <c r="L223" s="225">
        <f t="shared" si="127"/>
        <v>0</v>
      </c>
      <c r="M223" s="225">
        <f t="shared" si="127"/>
        <v>0</v>
      </c>
      <c r="N223" s="225">
        <f t="shared" si="127"/>
        <v>0</v>
      </c>
      <c r="O223" s="225">
        <f t="shared" si="127"/>
        <v>0</v>
      </c>
      <c r="P223" s="225">
        <f t="shared" si="127"/>
        <v>0</v>
      </c>
      <c r="Q223" s="225">
        <f t="shared" si="127"/>
        <v>0</v>
      </c>
      <c r="R223" s="225">
        <f t="shared" si="127"/>
        <v>0</v>
      </c>
      <c r="S223" s="225">
        <f t="shared" si="127"/>
        <v>0</v>
      </c>
      <c r="T223" s="225">
        <f t="shared" si="127"/>
        <v>0</v>
      </c>
      <c r="U223" s="225">
        <f t="shared" si="127"/>
        <v>0</v>
      </c>
      <c r="V223" s="225">
        <f t="shared" si="127"/>
        <v>0</v>
      </c>
      <c r="W223" s="225">
        <f t="shared" si="127"/>
        <v>0</v>
      </c>
      <c r="X223" s="225">
        <f t="shared" si="127"/>
        <v>0</v>
      </c>
      <c r="Y223" s="225">
        <f t="shared" si="127"/>
        <v>0</v>
      </c>
      <c r="Z223" s="225">
        <f t="shared" si="127"/>
        <v>0</v>
      </c>
      <c r="AA223" s="225">
        <f t="shared" si="127"/>
        <v>0</v>
      </c>
      <c r="AB223" s="225">
        <f t="shared" si="127"/>
        <v>0</v>
      </c>
      <c r="AC223" s="225">
        <f t="shared" si="127"/>
        <v>0</v>
      </c>
      <c r="AD223" s="225">
        <f t="shared" si="127"/>
        <v>0</v>
      </c>
      <c r="AE223" s="225">
        <f t="shared" si="127"/>
        <v>0</v>
      </c>
      <c r="AF223" s="225">
        <f t="shared" si="127"/>
        <v>0</v>
      </c>
      <c r="AG223" s="225">
        <f t="shared" si="127"/>
        <v>0</v>
      </c>
      <c r="AH223" s="225">
        <f t="shared" si="127"/>
        <v>0</v>
      </c>
      <c r="AI223" s="225">
        <f t="shared" si="127"/>
        <v>0</v>
      </c>
      <c r="AJ223" s="225">
        <f t="shared" si="127"/>
        <v>0</v>
      </c>
      <c r="AK223" s="225">
        <f t="shared" si="127"/>
        <v>0</v>
      </c>
      <c r="AL223" s="225">
        <f t="shared" si="127"/>
        <v>0</v>
      </c>
      <c r="AM223" s="225">
        <f t="shared" si="127"/>
        <v>0</v>
      </c>
      <c r="AN223" s="225">
        <f t="shared" si="127"/>
        <v>0</v>
      </c>
      <c r="AO223" s="225">
        <f t="shared" si="127"/>
        <v>1817.4847700000003</v>
      </c>
      <c r="AP223" s="225">
        <f t="shared" si="127"/>
        <v>0</v>
      </c>
      <c r="AQ223" s="225">
        <f t="shared" si="127"/>
        <v>0</v>
      </c>
      <c r="AR223" s="225"/>
      <c r="AS223" s="228"/>
      <c r="AT223" s="228"/>
      <c r="AU223" s="228"/>
      <c r="AV223" s="265"/>
    </row>
    <row r="224" spans="1:48" ht="37.200000000000003" customHeight="1">
      <c r="A224" s="266"/>
      <c r="B224" s="267"/>
      <c r="C224" s="268"/>
      <c r="D224" s="226" t="s">
        <v>37</v>
      </c>
      <c r="E224" s="225">
        <f t="shared" ref="E224:AQ224" si="128">E119</f>
        <v>1849.5260900000001</v>
      </c>
      <c r="F224" s="225">
        <f t="shared" si="128"/>
        <v>73.126090000000005</v>
      </c>
      <c r="G224" s="225">
        <f t="shared" si="128"/>
        <v>3.9537744504052931E-2</v>
      </c>
      <c r="H224" s="225">
        <f t="shared" si="128"/>
        <v>0</v>
      </c>
      <c r="I224" s="225">
        <f t="shared" si="128"/>
        <v>0</v>
      </c>
      <c r="J224" s="225">
        <f t="shared" si="128"/>
        <v>0</v>
      </c>
      <c r="K224" s="225">
        <f t="shared" si="128"/>
        <v>0</v>
      </c>
      <c r="L224" s="225">
        <f t="shared" si="128"/>
        <v>0</v>
      </c>
      <c r="M224" s="225">
        <f t="shared" si="128"/>
        <v>0</v>
      </c>
      <c r="N224" s="225">
        <f t="shared" si="128"/>
        <v>0</v>
      </c>
      <c r="O224" s="225">
        <f t="shared" si="128"/>
        <v>0</v>
      </c>
      <c r="P224" s="225">
        <f t="shared" si="128"/>
        <v>0</v>
      </c>
      <c r="Q224" s="225">
        <f t="shared" si="128"/>
        <v>0</v>
      </c>
      <c r="R224" s="225">
        <f t="shared" si="128"/>
        <v>0</v>
      </c>
      <c r="S224" s="225">
        <f t="shared" si="128"/>
        <v>0</v>
      </c>
      <c r="T224" s="225">
        <f t="shared" si="128"/>
        <v>0</v>
      </c>
      <c r="U224" s="225">
        <f t="shared" si="128"/>
        <v>0</v>
      </c>
      <c r="V224" s="225">
        <f t="shared" si="128"/>
        <v>0</v>
      </c>
      <c r="W224" s="225">
        <f t="shared" si="128"/>
        <v>0</v>
      </c>
      <c r="X224" s="225">
        <f t="shared" si="128"/>
        <v>0</v>
      </c>
      <c r="Y224" s="225">
        <f t="shared" si="128"/>
        <v>0</v>
      </c>
      <c r="Z224" s="225">
        <f t="shared" si="128"/>
        <v>0</v>
      </c>
      <c r="AA224" s="225">
        <f t="shared" si="128"/>
        <v>0</v>
      </c>
      <c r="AB224" s="225">
        <f t="shared" si="128"/>
        <v>0</v>
      </c>
      <c r="AC224" s="225">
        <f t="shared" si="128"/>
        <v>0</v>
      </c>
      <c r="AD224" s="225">
        <f t="shared" si="128"/>
        <v>0</v>
      </c>
      <c r="AE224" s="225">
        <f t="shared" si="128"/>
        <v>0</v>
      </c>
      <c r="AF224" s="225">
        <f t="shared" si="128"/>
        <v>0</v>
      </c>
      <c r="AG224" s="225">
        <f t="shared" si="128"/>
        <v>0</v>
      </c>
      <c r="AH224" s="225">
        <f t="shared" si="128"/>
        <v>0</v>
      </c>
      <c r="AI224" s="225">
        <f t="shared" si="128"/>
        <v>0</v>
      </c>
      <c r="AJ224" s="225">
        <f t="shared" si="128"/>
        <v>0</v>
      </c>
      <c r="AK224" s="225">
        <f t="shared" si="128"/>
        <v>0</v>
      </c>
      <c r="AL224" s="225">
        <f t="shared" si="128"/>
        <v>0</v>
      </c>
      <c r="AM224" s="225">
        <f t="shared" si="128"/>
        <v>0</v>
      </c>
      <c r="AN224" s="225">
        <f t="shared" si="128"/>
        <v>0</v>
      </c>
      <c r="AO224" s="225">
        <f t="shared" si="128"/>
        <v>1776.4</v>
      </c>
      <c r="AP224" s="225">
        <f t="shared" si="128"/>
        <v>0</v>
      </c>
      <c r="AQ224" s="225">
        <f t="shared" si="128"/>
        <v>0</v>
      </c>
      <c r="AR224" s="225"/>
      <c r="AS224" s="228"/>
      <c r="AT224" s="228"/>
      <c r="AU224" s="228"/>
      <c r="AV224" s="265"/>
    </row>
    <row r="225" spans="1:48" ht="37.200000000000003" customHeight="1">
      <c r="A225" s="266"/>
      <c r="B225" s="267"/>
      <c r="C225" s="268"/>
      <c r="D225" s="226" t="s">
        <v>2</v>
      </c>
      <c r="E225" s="225">
        <f t="shared" ref="E225:AQ225" si="129">E120</f>
        <v>1443.8631800000001</v>
      </c>
      <c r="F225" s="225">
        <f t="shared" si="129"/>
        <v>1403.46318</v>
      </c>
      <c r="G225" s="225">
        <f t="shared" si="129"/>
        <v>0.97201950949396732</v>
      </c>
      <c r="H225" s="225">
        <f t="shared" si="129"/>
        <v>0</v>
      </c>
      <c r="I225" s="225">
        <f t="shared" si="129"/>
        <v>0</v>
      </c>
      <c r="J225" s="225">
        <f t="shared" si="129"/>
        <v>0</v>
      </c>
      <c r="K225" s="225">
        <f t="shared" si="129"/>
        <v>0</v>
      </c>
      <c r="L225" s="225">
        <f t="shared" si="129"/>
        <v>0</v>
      </c>
      <c r="M225" s="225">
        <f t="shared" si="129"/>
        <v>0</v>
      </c>
      <c r="N225" s="225">
        <f t="shared" si="129"/>
        <v>0</v>
      </c>
      <c r="O225" s="225">
        <f t="shared" si="129"/>
        <v>0</v>
      </c>
      <c r="P225" s="225">
        <f t="shared" si="129"/>
        <v>0</v>
      </c>
      <c r="Q225" s="225">
        <f t="shared" si="129"/>
        <v>0</v>
      </c>
      <c r="R225" s="225">
        <f t="shared" si="129"/>
        <v>0</v>
      </c>
      <c r="S225" s="225">
        <f t="shared" si="129"/>
        <v>0</v>
      </c>
      <c r="T225" s="225">
        <f t="shared" si="129"/>
        <v>0</v>
      </c>
      <c r="U225" s="225">
        <f t="shared" si="129"/>
        <v>0</v>
      </c>
      <c r="V225" s="225">
        <f t="shared" si="129"/>
        <v>0</v>
      </c>
      <c r="W225" s="225">
        <f t="shared" si="129"/>
        <v>0</v>
      </c>
      <c r="X225" s="225">
        <f t="shared" si="129"/>
        <v>0</v>
      </c>
      <c r="Y225" s="225">
        <f t="shared" si="129"/>
        <v>0</v>
      </c>
      <c r="Z225" s="225">
        <f t="shared" si="129"/>
        <v>0</v>
      </c>
      <c r="AA225" s="225">
        <f t="shared" si="129"/>
        <v>0</v>
      </c>
      <c r="AB225" s="225">
        <f t="shared" si="129"/>
        <v>0</v>
      </c>
      <c r="AC225" s="225">
        <f t="shared" si="129"/>
        <v>0</v>
      </c>
      <c r="AD225" s="225">
        <f t="shared" si="129"/>
        <v>0</v>
      </c>
      <c r="AE225" s="225">
        <f t="shared" si="129"/>
        <v>0</v>
      </c>
      <c r="AF225" s="225">
        <f t="shared" si="129"/>
        <v>0</v>
      </c>
      <c r="AG225" s="225">
        <f t="shared" si="129"/>
        <v>0</v>
      </c>
      <c r="AH225" s="225">
        <f t="shared" si="129"/>
        <v>0</v>
      </c>
      <c r="AI225" s="225">
        <f t="shared" si="129"/>
        <v>0</v>
      </c>
      <c r="AJ225" s="225">
        <f t="shared" si="129"/>
        <v>0</v>
      </c>
      <c r="AK225" s="225">
        <f t="shared" si="129"/>
        <v>0</v>
      </c>
      <c r="AL225" s="225">
        <f t="shared" si="129"/>
        <v>0</v>
      </c>
      <c r="AM225" s="225">
        <f t="shared" si="129"/>
        <v>0</v>
      </c>
      <c r="AN225" s="225">
        <f t="shared" si="129"/>
        <v>0</v>
      </c>
      <c r="AO225" s="225">
        <f t="shared" si="129"/>
        <v>40.4</v>
      </c>
      <c r="AP225" s="225">
        <f t="shared" si="129"/>
        <v>0</v>
      </c>
      <c r="AQ225" s="225">
        <f t="shared" si="129"/>
        <v>0</v>
      </c>
      <c r="AR225" s="225"/>
      <c r="AS225" s="228"/>
      <c r="AT225" s="228"/>
      <c r="AU225" s="228"/>
      <c r="AV225" s="265"/>
    </row>
    <row r="226" spans="1:48" ht="22.2" customHeight="1">
      <c r="A226" s="269"/>
      <c r="B226" s="270"/>
      <c r="C226" s="271"/>
      <c r="D226" s="226" t="s">
        <v>43</v>
      </c>
      <c r="E226" s="225">
        <f t="shared" ref="E226:AQ226" si="130">E121</f>
        <v>78.400000000000006</v>
      </c>
      <c r="F226" s="225">
        <f t="shared" si="130"/>
        <v>77.715230000000005</v>
      </c>
      <c r="G226" s="225">
        <f t="shared" si="130"/>
        <v>0.99126568877551025</v>
      </c>
      <c r="H226" s="225">
        <f t="shared" si="130"/>
        <v>0</v>
      </c>
      <c r="I226" s="225">
        <f t="shared" si="130"/>
        <v>0</v>
      </c>
      <c r="J226" s="225">
        <f t="shared" si="130"/>
        <v>0</v>
      </c>
      <c r="K226" s="225">
        <f t="shared" si="130"/>
        <v>0</v>
      </c>
      <c r="L226" s="225">
        <f t="shared" si="130"/>
        <v>0</v>
      </c>
      <c r="M226" s="225">
        <f t="shared" si="130"/>
        <v>0</v>
      </c>
      <c r="N226" s="225">
        <f t="shared" si="130"/>
        <v>0</v>
      </c>
      <c r="O226" s="225">
        <f t="shared" si="130"/>
        <v>0</v>
      </c>
      <c r="P226" s="225">
        <f t="shared" si="130"/>
        <v>0</v>
      </c>
      <c r="Q226" s="225">
        <f t="shared" si="130"/>
        <v>0</v>
      </c>
      <c r="R226" s="225">
        <f t="shared" si="130"/>
        <v>0</v>
      </c>
      <c r="S226" s="225">
        <f t="shared" si="130"/>
        <v>0</v>
      </c>
      <c r="T226" s="225">
        <f t="shared" si="130"/>
        <v>0</v>
      </c>
      <c r="U226" s="225">
        <f t="shared" si="130"/>
        <v>0</v>
      </c>
      <c r="V226" s="225">
        <f t="shared" si="130"/>
        <v>0</v>
      </c>
      <c r="W226" s="225">
        <f t="shared" si="130"/>
        <v>0</v>
      </c>
      <c r="X226" s="225">
        <f t="shared" si="130"/>
        <v>0</v>
      </c>
      <c r="Y226" s="225">
        <f t="shared" si="130"/>
        <v>0</v>
      </c>
      <c r="Z226" s="225">
        <f t="shared" si="130"/>
        <v>0</v>
      </c>
      <c r="AA226" s="225">
        <f t="shared" si="130"/>
        <v>0</v>
      </c>
      <c r="AB226" s="225">
        <f t="shared" si="130"/>
        <v>0</v>
      </c>
      <c r="AC226" s="225">
        <f t="shared" si="130"/>
        <v>0</v>
      </c>
      <c r="AD226" s="225">
        <f t="shared" si="130"/>
        <v>0</v>
      </c>
      <c r="AE226" s="225">
        <f t="shared" si="130"/>
        <v>0</v>
      </c>
      <c r="AF226" s="225">
        <f t="shared" si="130"/>
        <v>0</v>
      </c>
      <c r="AG226" s="225">
        <f t="shared" si="130"/>
        <v>0</v>
      </c>
      <c r="AH226" s="225">
        <f t="shared" si="130"/>
        <v>0</v>
      </c>
      <c r="AI226" s="225">
        <f t="shared" si="130"/>
        <v>0</v>
      </c>
      <c r="AJ226" s="225">
        <f t="shared" si="130"/>
        <v>0</v>
      </c>
      <c r="AK226" s="225">
        <f t="shared" si="130"/>
        <v>0</v>
      </c>
      <c r="AL226" s="225">
        <f t="shared" si="130"/>
        <v>0</v>
      </c>
      <c r="AM226" s="225">
        <f t="shared" si="130"/>
        <v>0</v>
      </c>
      <c r="AN226" s="225">
        <f t="shared" si="130"/>
        <v>0</v>
      </c>
      <c r="AO226" s="225">
        <f t="shared" si="130"/>
        <v>0.68477000000000032</v>
      </c>
      <c r="AP226" s="225">
        <f t="shared" si="130"/>
        <v>0</v>
      </c>
      <c r="AQ226" s="225">
        <f t="shared" si="130"/>
        <v>0</v>
      </c>
      <c r="AR226" s="225"/>
      <c r="AS226" s="228"/>
      <c r="AT226" s="228"/>
      <c r="AU226" s="228"/>
      <c r="AV226" s="265"/>
    </row>
    <row r="227" spans="1:48" ht="29.4" customHeight="1">
      <c r="A227" s="262" t="s">
        <v>376</v>
      </c>
      <c r="B227" s="263"/>
      <c r="C227" s="264"/>
      <c r="D227" s="231" t="s">
        <v>41</v>
      </c>
      <c r="E227" s="225">
        <f>E85</f>
        <v>14594.248</v>
      </c>
      <c r="F227" s="225">
        <f>F85</f>
        <v>5218.3890000000001</v>
      </c>
      <c r="G227" s="225">
        <f t="shared" ref="G227:G231" si="131">F227/E227*100</f>
        <v>35.756477483457864</v>
      </c>
      <c r="H227" s="225">
        <f t="shared" ref="H227:O228" si="132">H85</f>
        <v>0</v>
      </c>
      <c r="I227" s="225">
        <f t="shared" si="132"/>
        <v>0</v>
      </c>
      <c r="J227" s="225">
        <f t="shared" si="132"/>
        <v>0</v>
      </c>
      <c r="K227" s="225">
        <f t="shared" si="132"/>
        <v>0</v>
      </c>
      <c r="L227" s="225">
        <f t="shared" si="132"/>
        <v>0</v>
      </c>
      <c r="M227" s="225">
        <f t="shared" si="132"/>
        <v>0</v>
      </c>
      <c r="N227" s="225">
        <f t="shared" si="132"/>
        <v>5218.3890000000001</v>
      </c>
      <c r="O227" s="225">
        <f t="shared" si="132"/>
        <v>5218.3890000000001</v>
      </c>
      <c r="P227" s="225">
        <f t="shared" ref="P227:P231" si="133">O227/N227*100</f>
        <v>100</v>
      </c>
      <c r="Q227" s="225">
        <f t="shared" ref="Q227:AQ227" si="134">Q85</f>
        <v>0</v>
      </c>
      <c r="R227" s="225">
        <f t="shared" si="134"/>
        <v>0</v>
      </c>
      <c r="S227" s="225">
        <f t="shared" si="134"/>
        <v>0</v>
      </c>
      <c r="T227" s="225">
        <f t="shared" si="134"/>
        <v>0</v>
      </c>
      <c r="U227" s="225">
        <f t="shared" si="134"/>
        <v>0</v>
      </c>
      <c r="V227" s="225">
        <f t="shared" si="134"/>
        <v>0</v>
      </c>
      <c r="W227" s="225">
        <f t="shared" si="134"/>
        <v>0</v>
      </c>
      <c r="X227" s="225">
        <f t="shared" si="134"/>
        <v>0</v>
      </c>
      <c r="Y227" s="225">
        <f t="shared" si="134"/>
        <v>0</v>
      </c>
      <c r="Z227" s="225">
        <f t="shared" si="134"/>
        <v>0</v>
      </c>
      <c r="AA227" s="225">
        <f t="shared" si="134"/>
        <v>0</v>
      </c>
      <c r="AB227" s="225">
        <f t="shared" si="134"/>
        <v>0</v>
      </c>
      <c r="AC227" s="225">
        <f t="shared" si="134"/>
        <v>0</v>
      </c>
      <c r="AD227" s="225">
        <f t="shared" si="134"/>
        <v>0</v>
      </c>
      <c r="AE227" s="225">
        <f t="shared" si="134"/>
        <v>0</v>
      </c>
      <c r="AF227" s="225">
        <f t="shared" si="134"/>
        <v>0</v>
      </c>
      <c r="AG227" s="225">
        <f t="shared" si="134"/>
        <v>0</v>
      </c>
      <c r="AH227" s="225">
        <f t="shared" si="134"/>
        <v>0</v>
      </c>
      <c r="AI227" s="225">
        <f t="shared" si="134"/>
        <v>0</v>
      </c>
      <c r="AJ227" s="225">
        <f t="shared" si="134"/>
        <v>0</v>
      </c>
      <c r="AK227" s="225">
        <f t="shared" si="134"/>
        <v>0</v>
      </c>
      <c r="AL227" s="225">
        <f t="shared" si="134"/>
        <v>0</v>
      </c>
      <c r="AM227" s="225">
        <f t="shared" si="134"/>
        <v>0</v>
      </c>
      <c r="AN227" s="225">
        <f t="shared" si="134"/>
        <v>0</v>
      </c>
      <c r="AO227" s="225">
        <f t="shared" si="134"/>
        <v>8793.8590000000004</v>
      </c>
      <c r="AP227" s="225">
        <f t="shared" si="134"/>
        <v>0</v>
      </c>
      <c r="AQ227" s="225">
        <f t="shared" si="134"/>
        <v>0</v>
      </c>
      <c r="AR227" s="225"/>
      <c r="AS227" s="228"/>
      <c r="AT227" s="228"/>
      <c r="AU227" s="228"/>
      <c r="AV227" s="265"/>
    </row>
    <row r="228" spans="1:48" ht="37.200000000000003" customHeight="1">
      <c r="A228" s="269"/>
      <c r="B228" s="270"/>
      <c r="C228" s="271"/>
      <c r="D228" s="226" t="s">
        <v>2</v>
      </c>
      <c r="E228" s="225">
        <f>E86</f>
        <v>14594.248</v>
      </c>
      <c r="F228" s="225">
        <f>F86</f>
        <v>5800.3890000000001</v>
      </c>
      <c r="G228" s="225">
        <f t="shared" si="131"/>
        <v>39.744349965822153</v>
      </c>
      <c r="H228" s="225">
        <f t="shared" si="132"/>
        <v>0</v>
      </c>
      <c r="I228" s="225">
        <f t="shared" si="132"/>
        <v>0</v>
      </c>
      <c r="J228" s="225">
        <f t="shared" si="132"/>
        <v>0</v>
      </c>
      <c r="K228" s="225">
        <f t="shared" si="132"/>
        <v>0</v>
      </c>
      <c r="L228" s="225">
        <f t="shared" si="132"/>
        <v>0</v>
      </c>
      <c r="M228" s="225">
        <f t="shared" si="132"/>
        <v>0</v>
      </c>
      <c r="N228" s="225">
        <f t="shared" si="132"/>
        <v>5218.3890000000001</v>
      </c>
      <c r="O228" s="225">
        <f t="shared" si="132"/>
        <v>5218.3890000000001</v>
      </c>
      <c r="P228" s="225">
        <f t="shared" si="133"/>
        <v>100</v>
      </c>
      <c r="Q228" s="225">
        <f t="shared" ref="Q228:AQ228" si="135">Q86</f>
        <v>0</v>
      </c>
      <c r="R228" s="225">
        <f t="shared" si="135"/>
        <v>0</v>
      </c>
      <c r="S228" s="225">
        <f t="shared" si="135"/>
        <v>0</v>
      </c>
      <c r="T228" s="225">
        <f t="shared" si="135"/>
        <v>0</v>
      </c>
      <c r="U228" s="225">
        <f t="shared" si="135"/>
        <v>0</v>
      </c>
      <c r="V228" s="225">
        <f t="shared" si="135"/>
        <v>0</v>
      </c>
      <c r="W228" s="225">
        <f t="shared" si="135"/>
        <v>0</v>
      </c>
      <c r="X228" s="225">
        <f t="shared" si="135"/>
        <v>0</v>
      </c>
      <c r="Y228" s="225">
        <f t="shared" si="135"/>
        <v>0</v>
      </c>
      <c r="Z228" s="225">
        <f t="shared" si="135"/>
        <v>582</v>
      </c>
      <c r="AA228" s="225">
        <f t="shared" si="135"/>
        <v>582</v>
      </c>
      <c r="AB228" s="225">
        <f t="shared" si="135"/>
        <v>2</v>
      </c>
      <c r="AC228" s="225">
        <f t="shared" si="135"/>
        <v>0</v>
      </c>
      <c r="AD228" s="225">
        <f t="shared" si="135"/>
        <v>0</v>
      </c>
      <c r="AE228" s="225">
        <f t="shared" si="135"/>
        <v>0</v>
      </c>
      <c r="AF228" s="225">
        <f t="shared" si="135"/>
        <v>0</v>
      </c>
      <c r="AG228" s="225">
        <f t="shared" si="135"/>
        <v>0</v>
      </c>
      <c r="AH228" s="225">
        <f t="shared" si="135"/>
        <v>0</v>
      </c>
      <c r="AI228" s="225">
        <f t="shared" si="135"/>
        <v>0</v>
      </c>
      <c r="AJ228" s="225">
        <f t="shared" si="135"/>
        <v>0</v>
      </c>
      <c r="AK228" s="225">
        <f t="shared" si="135"/>
        <v>0</v>
      </c>
      <c r="AL228" s="225">
        <f t="shared" si="135"/>
        <v>0</v>
      </c>
      <c r="AM228" s="225">
        <f t="shared" si="135"/>
        <v>0</v>
      </c>
      <c r="AN228" s="225">
        <f t="shared" si="135"/>
        <v>0</v>
      </c>
      <c r="AO228" s="225">
        <f t="shared" si="135"/>
        <v>8793.8590000000004</v>
      </c>
      <c r="AP228" s="225">
        <f t="shared" si="135"/>
        <v>0</v>
      </c>
      <c r="AQ228" s="225">
        <f t="shared" si="135"/>
        <v>0</v>
      </c>
      <c r="AR228" s="225"/>
      <c r="AS228" s="228"/>
      <c r="AT228" s="228"/>
      <c r="AU228" s="228"/>
      <c r="AV228" s="265"/>
    </row>
    <row r="229" spans="1:48" ht="37.200000000000003" customHeight="1">
      <c r="A229" s="262" t="s">
        <v>377</v>
      </c>
      <c r="B229" s="263"/>
      <c r="C229" s="264"/>
      <c r="D229" s="231" t="s">
        <v>41</v>
      </c>
      <c r="E229" s="225">
        <f>E230+E231</f>
        <v>119216.49258999999</v>
      </c>
      <c r="F229" s="225">
        <f t="shared" ref="F229:AQ229" si="136">F230+F231</f>
        <v>15236.870890000002</v>
      </c>
      <c r="G229" s="225">
        <f t="shared" si="131"/>
        <v>12.78084144146184</v>
      </c>
      <c r="H229" s="225">
        <f t="shared" si="136"/>
        <v>0</v>
      </c>
      <c r="I229" s="225">
        <f t="shared" si="136"/>
        <v>0</v>
      </c>
      <c r="J229" s="225">
        <f t="shared" si="136"/>
        <v>0</v>
      </c>
      <c r="K229" s="225">
        <f t="shared" si="136"/>
        <v>542.55560000000003</v>
      </c>
      <c r="L229" s="225">
        <f t="shared" si="136"/>
        <v>542.55560000000003</v>
      </c>
      <c r="M229" s="225">
        <f t="shared" ref="M229:M231" si="137">L229/K229*100</f>
        <v>100</v>
      </c>
      <c r="N229" s="225">
        <f t="shared" si="136"/>
        <v>3820.2876900000001</v>
      </c>
      <c r="O229" s="225">
        <f t="shared" si="136"/>
        <v>3820.2876900000001</v>
      </c>
      <c r="P229" s="225">
        <f t="shared" si="133"/>
        <v>100</v>
      </c>
      <c r="Q229" s="225">
        <f t="shared" si="136"/>
        <v>2056.67416</v>
      </c>
      <c r="R229" s="225">
        <f t="shared" si="136"/>
        <v>2056.67416</v>
      </c>
      <c r="S229" s="225">
        <f t="shared" si="136"/>
        <v>100</v>
      </c>
      <c r="T229" s="225">
        <f t="shared" si="136"/>
        <v>2300.4234699999997</v>
      </c>
      <c r="U229" s="225">
        <f t="shared" si="136"/>
        <v>2300.4234699999997</v>
      </c>
      <c r="V229" s="225">
        <f t="shared" si="136"/>
        <v>100</v>
      </c>
      <c r="W229" s="225">
        <f t="shared" si="136"/>
        <v>4477.3159999999998</v>
      </c>
      <c r="X229" s="225">
        <f t="shared" si="136"/>
        <v>4477.3159999999998</v>
      </c>
      <c r="Y229" s="225">
        <f t="shared" si="136"/>
        <v>100</v>
      </c>
      <c r="Z229" s="225">
        <f t="shared" si="136"/>
        <v>2039.6139700000001</v>
      </c>
      <c r="AA229" s="225">
        <f t="shared" si="136"/>
        <v>2039.6139700000001</v>
      </c>
      <c r="AB229" s="225">
        <f t="shared" si="136"/>
        <v>5</v>
      </c>
      <c r="AC229" s="225">
        <f t="shared" si="136"/>
        <v>3000</v>
      </c>
      <c r="AD229" s="225">
        <f t="shared" si="136"/>
        <v>0</v>
      </c>
      <c r="AE229" s="225">
        <f t="shared" si="136"/>
        <v>0</v>
      </c>
      <c r="AF229" s="225">
        <f t="shared" si="136"/>
        <v>31562.983</v>
      </c>
      <c r="AG229" s="225">
        <f t="shared" si="136"/>
        <v>0</v>
      </c>
      <c r="AH229" s="225">
        <f t="shared" si="136"/>
        <v>0</v>
      </c>
      <c r="AI229" s="225">
        <f t="shared" si="136"/>
        <v>30000</v>
      </c>
      <c r="AJ229" s="225">
        <f t="shared" si="136"/>
        <v>0</v>
      </c>
      <c r="AK229" s="225">
        <f t="shared" si="136"/>
        <v>0</v>
      </c>
      <c r="AL229" s="225">
        <f t="shared" si="136"/>
        <v>9166.7000000000007</v>
      </c>
      <c r="AM229" s="225">
        <f t="shared" si="136"/>
        <v>0</v>
      </c>
      <c r="AN229" s="225">
        <f t="shared" si="136"/>
        <v>0</v>
      </c>
      <c r="AO229" s="225">
        <f t="shared" si="136"/>
        <v>30249.963699999997</v>
      </c>
      <c r="AP229" s="225">
        <f t="shared" si="136"/>
        <v>0</v>
      </c>
      <c r="AQ229" s="225">
        <f t="shared" si="136"/>
        <v>0</v>
      </c>
      <c r="AR229" s="225"/>
      <c r="AS229" s="228"/>
      <c r="AT229" s="228"/>
      <c r="AU229" s="228"/>
      <c r="AV229" s="265"/>
    </row>
    <row r="230" spans="1:48" ht="37.200000000000003" customHeight="1">
      <c r="A230" s="266"/>
      <c r="B230" s="267"/>
      <c r="C230" s="268"/>
      <c r="D230" s="226" t="s">
        <v>2</v>
      </c>
      <c r="E230" s="225">
        <f>E94</f>
        <v>54125</v>
      </c>
      <c r="F230" s="225">
        <f>F94</f>
        <v>0</v>
      </c>
      <c r="G230" s="225">
        <f t="shared" si="131"/>
        <v>0</v>
      </c>
      <c r="H230" s="225">
        <f>H94</f>
        <v>0</v>
      </c>
      <c r="I230" s="225">
        <f>I94</f>
        <v>0</v>
      </c>
      <c r="J230" s="225">
        <f>J94</f>
        <v>0</v>
      </c>
      <c r="K230" s="225">
        <f>K94</f>
        <v>0</v>
      </c>
      <c r="L230" s="225">
        <f>L94</f>
        <v>0</v>
      </c>
      <c r="M230" s="225"/>
      <c r="N230" s="225">
        <f>N94</f>
        <v>0</v>
      </c>
      <c r="O230" s="225">
        <f>O94</f>
        <v>0</v>
      </c>
      <c r="P230" s="225"/>
      <c r="Q230" s="225">
        <f t="shared" ref="Q230:AQ230" si="138">Q94</f>
        <v>0</v>
      </c>
      <c r="R230" s="225">
        <f t="shared" si="138"/>
        <v>0</v>
      </c>
      <c r="S230" s="225">
        <f t="shared" si="138"/>
        <v>0</v>
      </c>
      <c r="T230" s="225">
        <f t="shared" si="138"/>
        <v>0</v>
      </c>
      <c r="U230" s="225">
        <f t="shared" si="138"/>
        <v>0</v>
      </c>
      <c r="V230" s="225">
        <f t="shared" si="138"/>
        <v>0</v>
      </c>
      <c r="W230" s="225">
        <f t="shared" si="138"/>
        <v>0</v>
      </c>
      <c r="X230" s="225">
        <f t="shared" si="138"/>
        <v>0</v>
      </c>
      <c r="Y230" s="225">
        <f t="shared" si="138"/>
        <v>0</v>
      </c>
      <c r="Z230" s="225">
        <f t="shared" si="138"/>
        <v>0</v>
      </c>
      <c r="AA230" s="225">
        <f t="shared" si="138"/>
        <v>0</v>
      </c>
      <c r="AB230" s="225">
        <f t="shared" si="138"/>
        <v>0</v>
      </c>
      <c r="AC230" s="225">
        <f t="shared" si="138"/>
        <v>2250</v>
      </c>
      <c r="AD230" s="225">
        <f t="shared" si="138"/>
        <v>0</v>
      </c>
      <c r="AE230" s="225">
        <f t="shared" si="138"/>
        <v>0</v>
      </c>
      <c r="AF230" s="225">
        <f t="shared" si="138"/>
        <v>22500</v>
      </c>
      <c r="AG230" s="225">
        <f t="shared" si="138"/>
        <v>0</v>
      </c>
      <c r="AH230" s="225">
        <f t="shared" si="138"/>
        <v>0</v>
      </c>
      <c r="AI230" s="225">
        <f t="shared" si="138"/>
        <v>22500</v>
      </c>
      <c r="AJ230" s="225">
        <f t="shared" si="138"/>
        <v>0</v>
      </c>
      <c r="AK230" s="225">
        <f t="shared" si="138"/>
        <v>0</v>
      </c>
      <c r="AL230" s="225">
        <f t="shared" si="138"/>
        <v>6875.0249999999996</v>
      </c>
      <c r="AM230" s="225">
        <f t="shared" si="138"/>
        <v>0</v>
      </c>
      <c r="AN230" s="225">
        <f t="shared" si="138"/>
        <v>0</v>
      </c>
      <c r="AO230" s="225">
        <f t="shared" si="138"/>
        <v>0</v>
      </c>
      <c r="AP230" s="225">
        <f t="shared" si="138"/>
        <v>0</v>
      </c>
      <c r="AQ230" s="225">
        <f t="shared" si="138"/>
        <v>0</v>
      </c>
      <c r="AR230" s="225"/>
      <c r="AS230" s="228"/>
      <c r="AT230" s="228"/>
      <c r="AU230" s="228"/>
      <c r="AV230" s="265"/>
    </row>
    <row r="231" spans="1:48" ht="37.200000000000003" customHeight="1">
      <c r="A231" s="269"/>
      <c r="B231" s="270"/>
      <c r="C231" s="271"/>
      <c r="D231" s="226" t="s">
        <v>43</v>
      </c>
      <c r="E231" s="225">
        <f>E98+E212</f>
        <v>65091.492589999994</v>
      </c>
      <c r="F231" s="225">
        <f>F98+F212</f>
        <v>15236.870890000002</v>
      </c>
      <c r="G231" s="225">
        <f t="shared" si="131"/>
        <v>23.408390687819075</v>
      </c>
      <c r="H231" s="225">
        <f>H98+H212</f>
        <v>0</v>
      </c>
      <c r="I231" s="225">
        <f>I98+I212</f>
        <v>0</v>
      </c>
      <c r="J231" s="225">
        <f>J98+J212</f>
        <v>0</v>
      </c>
      <c r="K231" s="225">
        <f>K98+K212</f>
        <v>542.55560000000003</v>
      </c>
      <c r="L231" s="225">
        <f>L98+L212</f>
        <v>542.55560000000003</v>
      </c>
      <c r="M231" s="225">
        <f t="shared" si="137"/>
        <v>100</v>
      </c>
      <c r="N231" s="225">
        <f>N98+N212</f>
        <v>3820.2876900000001</v>
      </c>
      <c r="O231" s="225">
        <f>O98+O212</f>
        <v>3820.2876900000001</v>
      </c>
      <c r="P231" s="225">
        <f t="shared" si="133"/>
        <v>100</v>
      </c>
      <c r="Q231" s="225">
        <f>Q98+Q212</f>
        <v>2056.67416</v>
      </c>
      <c r="R231" s="225">
        <f>R98+R212</f>
        <v>2056.67416</v>
      </c>
      <c r="S231" s="225">
        <f>R231/Q231*100</f>
        <v>100</v>
      </c>
      <c r="T231" s="225">
        <f>T98+T212</f>
        <v>2300.4234699999997</v>
      </c>
      <c r="U231" s="225">
        <f>U98+U212</f>
        <v>2300.4234699999997</v>
      </c>
      <c r="V231" s="225">
        <f>U231/T231*100</f>
        <v>100</v>
      </c>
      <c r="W231" s="225">
        <f>W98+W212</f>
        <v>4477.3159999999998</v>
      </c>
      <c r="X231" s="225">
        <f>X98+X212</f>
        <v>4477.3159999999998</v>
      </c>
      <c r="Y231" s="225">
        <f>X231/W231*100</f>
        <v>100</v>
      </c>
      <c r="Z231" s="225">
        <f t="shared" ref="Z231:AQ231" si="139">Z98+Z212</f>
        <v>2039.6139700000001</v>
      </c>
      <c r="AA231" s="225">
        <f t="shared" si="139"/>
        <v>2039.6139700000001</v>
      </c>
      <c r="AB231" s="225">
        <f t="shared" si="139"/>
        <v>5</v>
      </c>
      <c r="AC231" s="225">
        <f t="shared" si="139"/>
        <v>750</v>
      </c>
      <c r="AD231" s="225">
        <f t="shared" si="139"/>
        <v>0</v>
      </c>
      <c r="AE231" s="225">
        <f t="shared" si="139"/>
        <v>0</v>
      </c>
      <c r="AF231" s="225">
        <f t="shared" si="139"/>
        <v>9062.9830000000002</v>
      </c>
      <c r="AG231" s="225">
        <f t="shared" si="139"/>
        <v>0</v>
      </c>
      <c r="AH231" s="225">
        <f t="shared" si="139"/>
        <v>0</v>
      </c>
      <c r="AI231" s="225">
        <f t="shared" si="139"/>
        <v>7500</v>
      </c>
      <c r="AJ231" s="225">
        <f t="shared" si="139"/>
        <v>0</v>
      </c>
      <c r="AK231" s="225">
        <f t="shared" si="139"/>
        <v>0</v>
      </c>
      <c r="AL231" s="225">
        <f t="shared" si="139"/>
        <v>2291.6750000000002</v>
      </c>
      <c r="AM231" s="225">
        <f t="shared" si="139"/>
        <v>0</v>
      </c>
      <c r="AN231" s="225">
        <f t="shared" si="139"/>
        <v>0</v>
      </c>
      <c r="AO231" s="225">
        <f t="shared" si="139"/>
        <v>30249.963699999997</v>
      </c>
      <c r="AP231" s="225">
        <f t="shared" si="139"/>
        <v>0</v>
      </c>
      <c r="AQ231" s="225">
        <f t="shared" si="139"/>
        <v>0</v>
      </c>
      <c r="AR231" s="225"/>
      <c r="AS231" s="228"/>
      <c r="AT231" s="228"/>
      <c r="AU231" s="228"/>
      <c r="AV231" s="265"/>
    </row>
    <row r="232" spans="1:48">
      <c r="A232" s="272"/>
      <c r="B232" s="272"/>
      <c r="C232" s="272"/>
      <c r="D232" s="273"/>
      <c r="E232" s="228"/>
      <c r="F232" s="228"/>
      <c r="G232" s="229"/>
      <c r="H232" s="228"/>
      <c r="I232" s="228"/>
      <c r="J232" s="229"/>
      <c r="K232" s="228"/>
      <c r="L232" s="228"/>
      <c r="M232" s="229"/>
      <c r="N232" s="228"/>
      <c r="O232" s="228"/>
      <c r="P232" s="229"/>
      <c r="Q232" s="228"/>
      <c r="R232" s="228"/>
      <c r="S232" s="229"/>
      <c r="T232" s="228"/>
      <c r="U232" s="228"/>
      <c r="V232" s="229"/>
      <c r="W232" s="228"/>
      <c r="X232" s="228"/>
      <c r="Y232" s="229"/>
      <c r="Z232" s="228"/>
      <c r="AA232" s="228"/>
      <c r="AB232" s="229"/>
      <c r="AC232" s="228"/>
      <c r="AD232" s="229"/>
      <c r="AE232" s="229"/>
      <c r="AF232" s="228"/>
      <c r="AG232" s="228"/>
      <c r="AH232" s="229"/>
      <c r="AI232" s="228"/>
      <c r="AJ232" s="229"/>
      <c r="AK232" s="229"/>
      <c r="AL232" s="228"/>
      <c r="AM232" s="228"/>
      <c r="AN232" s="229"/>
      <c r="AO232" s="228"/>
      <c r="AP232" s="228"/>
      <c r="AQ232" s="229"/>
    </row>
    <row r="233" spans="1:48" s="277" customFormat="1" ht="33.75" customHeight="1">
      <c r="A233" s="274"/>
      <c r="B233" s="275"/>
      <c r="C233" s="275"/>
      <c r="D233" s="275"/>
      <c r="E233" s="275"/>
      <c r="F233" s="275"/>
      <c r="G233" s="275"/>
      <c r="H233" s="275"/>
      <c r="I233" s="275"/>
      <c r="J233" s="275"/>
      <c r="K233" s="275"/>
      <c r="L233" s="275"/>
      <c r="M233" s="275"/>
      <c r="N233" s="275"/>
      <c r="O233" s="275"/>
      <c r="P233" s="275"/>
      <c r="Q233" s="275"/>
      <c r="R233" s="275"/>
      <c r="S233" s="275"/>
      <c r="T233" s="275"/>
      <c r="U233" s="275"/>
      <c r="V233" s="275"/>
      <c r="W233" s="275"/>
      <c r="X233" s="275"/>
      <c r="Y233" s="275"/>
      <c r="Z233" s="275"/>
      <c r="AA233" s="275"/>
      <c r="AB233" s="275"/>
      <c r="AC233" s="275"/>
      <c r="AD233" s="275"/>
      <c r="AE233" s="275"/>
      <c r="AF233" s="275"/>
      <c r="AG233" s="275"/>
      <c r="AH233" s="275"/>
      <c r="AI233" s="275"/>
      <c r="AJ233" s="275"/>
      <c r="AK233" s="275"/>
      <c r="AL233" s="275"/>
      <c r="AM233" s="275"/>
      <c r="AN233" s="275"/>
      <c r="AO233" s="275"/>
      <c r="AP233" s="275"/>
      <c r="AQ233" s="275"/>
      <c r="AR233" s="276"/>
    </row>
    <row r="234" spans="1:48" s="277" customFormat="1" ht="19.5" customHeight="1">
      <c r="A234" s="274"/>
      <c r="B234" s="275"/>
      <c r="C234" s="275"/>
      <c r="D234" s="275"/>
      <c r="E234" s="275"/>
      <c r="F234" s="275"/>
      <c r="G234" s="275"/>
      <c r="H234" s="275"/>
      <c r="I234" s="275"/>
      <c r="J234" s="275"/>
      <c r="K234" s="275"/>
      <c r="L234" s="275"/>
      <c r="M234" s="275"/>
      <c r="N234" s="275"/>
      <c r="O234" s="275"/>
      <c r="P234" s="275"/>
      <c r="Q234" s="275"/>
      <c r="R234" s="275"/>
      <c r="S234" s="275"/>
      <c r="T234" s="275"/>
      <c r="U234" s="275"/>
      <c r="V234" s="275"/>
      <c r="W234" s="275"/>
      <c r="X234" s="275"/>
      <c r="Y234" s="275"/>
      <c r="Z234" s="275"/>
      <c r="AA234" s="275"/>
      <c r="AB234" s="275"/>
      <c r="AC234" s="275"/>
      <c r="AD234" s="275"/>
      <c r="AE234" s="275"/>
      <c r="AF234" s="275"/>
      <c r="AG234" s="275"/>
      <c r="AH234" s="275"/>
      <c r="AI234" s="275"/>
      <c r="AJ234" s="275"/>
      <c r="AK234" s="275"/>
      <c r="AL234" s="275"/>
      <c r="AM234" s="275"/>
      <c r="AN234" s="275"/>
      <c r="AO234" s="275"/>
      <c r="AP234" s="275"/>
      <c r="AQ234" s="275"/>
      <c r="AR234" s="276"/>
    </row>
    <row r="235" spans="1:48" ht="82.5" customHeight="1">
      <c r="A235" s="267" t="s">
        <v>301</v>
      </c>
      <c r="B235" s="267"/>
      <c r="C235" s="267"/>
      <c r="D235" s="267"/>
      <c r="E235" s="267"/>
      <c r="F235" s="267"/>
      <c r="G235" s="267"/>
      <c r="H235" s="306"/>
      <c r="I235" s="306"/>
      <c r="J235" s="306"/>
      <c r="K235" s="307"/>
      <c r="L235" s="308"/>
      <c r="M235" s="308"/>
      <c r="N235" s="298" t="s">
        <v>303</v>
      </c>
      <c r="O235" s="298"/>
      <c r="P235" s="306"/>
      <c r="Q235" s="306"/>
      <c r="R235" s="306"/>
      <c r="S235" s="306"/>
      <c r="T235" s="306"/>
      <c r="U235" s="306"/>
      <c r="V235" s="306"/>
      <c r="W235" s="306"/>
      <c r="X235" s="306"/>
      <c r="Y235" s="306"/>
      <c r="Z235" s="306"/>
      <c r="AA235" s="306"/>
      <c r="AB235" s="306"/>
      <c r="AC235" s="306"/>
      <c r="AD235" s="306"/>
      <c r="AE235" s="306"/>
      <c r="AF235" s="306"/>
      <c r="AG235" s="306"/>
      <c r="AH235" s="306"/>
      <c r="AI235" s="306"/>
      <c r="AJ235" s="306"/>
      <c r="AK235" s="306"/>
      <c r="AL235" s="306"/>
      <c r="AM235" s="306"/>
      <c r="AN235" s="306"/>
      <c r="AO235" s="306"/>
      <c r="AP235" s="306"/>
      <c r="AQ235" s="306"/>
    </row>
    <row r="236" spans="1:48" ht="19.5" customHeight="1">
      <c r="A236" s="273"/>
      <c r="B236" s="273"/>
      <c r="C236" s="273"/>
      <c r="D236" s="273"/>
      <c r="E236" s="273"/>
      <c r="F236" s="273"/>
      <c r="G236" s="273"/>
      <c r="H236" s="273"/>
      <c r="I236" s="273"/>
      <c r="J236" s="273"/>
      <c r="K236" s="273"/>
      <c r="L236" s="273"/>
      <c r="M236" s="273"/>
      <c r="N236" s="273"/>
      <c r="O236" s="273"/>
      <c r="P236" s="273"/>
      <c r="Q236" s="273"/>
      <c r="R236" s="273"/>
      <c r="S236" s="273"/>
      <c r="T236" s="273"/>
      <c r="U236" s="273"/>
      <c r="V236" s="273"/>
      <c r="W236" s="273"/>
      <c r="X236" s="273"/>
      <c r="Y236" s="273"/>
      <c r="Z236" s="273"/>
      <c r="AA236" s="273"/>
      <c r="AB236" s="273"/>
      <c r="AC236" s="273"/>
      <c r="AD236" s="273"/>
      <c r="AE236" s="273"/>
      <c r="AF236" s="273"/>
      <c r="AG236" s="273"/>
      <c r="AH236" s="273"/>
      <c r="AI236" s="273"/>
      <c r="AJ236" s="273"/>
      <c r="AK236" s="273"/>
      <c r="AL236" s="273"/>
      <c r="AM236" s="273"/>
      <c r="AN236" s="273"/>
      <c r="AO236" s="273"/>
      <c r="AP236" s="273"/>
      <c r="AQ236" s="273"/>
    </row>
    <row r="237" spans="1:48" ht="65.25" customHeight="1">
      <c r="A237" s="267" t="s">
        <v>294</v>
      </c>
      <c r="B237" s="267"/>
      <c r="C237" s="267"/>
      <c r="D237" s="267"/>
      <c r="E237" s="267"/>
      <c r="F237" s="267"/>
      <c r="G237" s="267"/>
      <c r="H237" s="306"/>
      <c r="I237" s="306"/>
      <c r="J237" s="306"/>
      <c r="K237" s="307"/>
      <c r="L237" s="308"/>
      <c r="M237" s="308"/>
      <c r="N237" s="298" t="s">
        <v>295</v>
      </c>
      <c r="O237" s="298"/>
      <c r="P237" s="298"/>
      <c r="Q237" s="298"/>
      <c r="R237" s="298"/>
      <c r="S237" s="298"/>
      <c r="T237" s="298"/>
      <c r="U237" s="298"/>
      <c r="V237" s="298"/>
      <c r="W237" s="298"/>
      <c r="X237" s="298"/>
      <c r="Y237" s="298"/>
      <c r="Z237" s="298"/>
      <c r="AA237" s="298"/>
      <c r="AB237" s="298"/>
      <c r="AC237" s="298"/>
      <c r="AD237" s="298"/>
      <c r="AE237" s="298"/>
      <c r="AF237" s="298"/>
      <c r="AG237" s="298"/>
      <c r="AH237" s="298"/>
      <c r="AI237" s="298"/>
      <c r="AJ237" s="298"/>
      <c r="AK237" s="298"/>
      <c r="AL237" s="298"/>
      <c r="AM237" s="298"/>
      <c r="AN237" s="298"/>
      <c r="AO237" s="298"/>
      <c r="AP237" s="298"/>
      <c r="AQ237" s="298"/>
    </row>
    <row r="238" spans="1:48">
      <c r="A238" s="309"/>
      <c r="B238" s="310" t="s">
        <v>282</v>
      </c>
      <c r="T238" s="313"/>
      <c r="U238" s="313"/>
      <c r="V238" s="313"/>
      <c r="W238" s="313"/>
      <c r="X238" s="313"/>
      <c r="Y238" s="313"/>
      <c r="Z238" s="313"/>
      <c r="AA238" s="313"/>
      <c r="AB238" s="313"/>
      <c r="AC238" s="313"/>
      <c r="AD238" s="313"/>
      <c r="AE238" s="313"/>
      <c r="AF238" s="313"/>
      <c r="AG238" s="313"/>
      <c r="AH238" s="313"/>
      <c r="AN238" s="313"/>
      <c r="AO238" s="313"/>
      <c r="AP238" s="313"/>
      <c r="AQ238" s="278"/>
    </row>
    <row r="239" spans="1:48">
      <c r="A239" s="309"/>
      <c r="T239" s="313"/>
      <c r="U239" s="313"/>
      <c r="V239" s="313"/>
      <c r="W239" s="313"/>
      <c r="X239" s="313"/>
      <c r="Y239" s="313"/>
      <c r="Z239" s="313"/>
      <c r="AA239" s="313"/>
      <c r="AB239" s="313"/>
      <c r="AC239" s="313"/>
      <c r="AD239" s="313"/>
      <c r="AE239" s="313"/>
      <c r="AF239" s="313"/>
      <c r="AG239" s="313"/>
      <c r="AH239" s="313"/>
      <c r="AN239" s="313"/>
      <c r="AO239" s="313"/>
      <c r="AP239" s="313"/>
      <c r="AQ239" s="278"/>
    </row>
    <row r="240" spans="1:48">
      <c r="A240" s="314" t="s">
        <v>268</v>
      </c>
      <c r="B240" s="314"/>
      <c r="T240" s="313"/>
      <c r="U240" s="313"/>
      <c r="V240" s="313"/>
      <c r="W240" s="313"/>
      <c r="X240" s="313"/>
      <c r="Y240" s="313"/>
      <c r="Z240" s="313"/>
      <c r="AA240" s="313"/>
      <c r="AB240" s="313"/>
      <c r="AC240" s="313"/>
      <c r="AD240" s="313"/>
      <c r="AE240" s="313"/>
      <c r="AF240" s="313"/>
      <c r="AG240" s="313"/>
      <c r="AH240" s="313"/>
      <c r="AN240" s="313"/>
      <c r="AO240" s="313"/>
      <c r="AP240" s="313"/>
      <c r="AQ240" s="278"/>
    </row>
    <row r="241" spans="1:43" ht="12.75" customHeight="1">
      <c r="A241" s="267" t="s">
        <v>300</v>
      </c>
      <c r="B241" s="267"/>
      <c r="C241" s="267"/>
      <c r="D241" s="267"/>
      <c r="E241" s="267"/>
      <c r="F241" s="267"/>
      <c r="G241" s="267"/>
      <c r="T241" s="313"/>
      <c r="U241" s="313"/>
      <c r="V241" s="313"/>
      <c r="W241" s="313"/>
      <c r="X241" s="313"/>
      <c r="Y241" s="313"/>
      <c r="Z241" s="313"/>
      <c r="AA241" s="313"/>
      <c r="AB241" s="313"/>
      <c r="AC241" s="313"/>
      <c r="AD241" s="313"/>
      <c r="AE241" s="313"/>
      <c r="AF241" s="313"/>
      <c r="AG241" s="313"/>
      <c r="AH241" s="313"/>
      <c r="AN241" s="313"/>
      <c r="AO241" s="313"/>
      <c r="AP241" s="313"/>
      <c r="AQ241" s="278"/>
    </row>
    <row r="242" spans="1:43" ht="17.25" customHeight="1">
      <c r="A242" s="267"/>
      <c r="B242" s="267"/>
      <c r="C242" s="267"/>
      <c r="D242" s="267"/>
      <c r="E242" s="267"/>
      <c r="F242" s="267"/>
      <c r="G242" s="267"/>
      <c r="H242" s="315"/>
      <c r="I242" s="315"/>
      <c r="J242" s="315"/>
      <c r="K242" s="307"/>
      <c r="L242" s="308"/>
      <c r="M242" s="308"/>
      <c r="N242" s="298" t="s">
        <v>299</v>
      </c>
      <c r="O242" s="298"/>
      <c r="P242" s="315"/>
      <c r="Q242" s="315"/>
      <c r="R242" s="315"/>
      <c r="S242" s="315"/>
      <c r="T242" s="315"/>
      <c r="U242" s="315"/>
      <c r="V242" s="273"/>
      <c r="W242" s="273"/>
      <c r="X242" s="273"/>
      <c r="Y242" s="273"/>
      <c r="Z242" s="273"/>
      <c r="AA242" s="273"/>
      <c r="AB242" s="273"/>
      <c r="AC242" s="273"/>
      <c r="AD242" s="273"/>
      <c r="AE242" s="273"/>
      <c r="AF242" s="273"/>
      <c r="AG242" s="273"/>
      <c r="AH242" s="273"/>
      <c r="AI242" s="273"/>
      <c r="AJ242" s="273"/>
      <c r="AK242" s="273"/>
      <c r="AL242" s="273"/>
      <c r="AM242" s="273"/>
      <c r="AN242" s="273"/>
      <c r="AO242" s="273"/>
      <c r="AP242" s="273"/>
      <c r="AQ242" s="273"/>
    </row>
    <row r="245" spans="1:43">
      <c r="A245" s="298"/>
      <c r="T245" s="313"/>
      <c r="U245" s="313"/>
      <c r="V245" s="313"/>
      <c r="W245" s="313"/>
      <c r="X245" s="313"/>
      <c r="Y245" s="313"/>
      <c r="Z245" s="313"/>
      <c r="AA245" s="313"/>
      <c r="AB245" s="313"/>
      <c r="AC245" s="313"/>
      <c r="AD245" s="313"/>
      <c r="AE245" s="313"/>
      <c r="AF245" s="313"/>
      <c r="AG245" s="313"/>
      <c r="AH245" s="313"/>
      <c r="AL245" s="313"/>
      <c r="AM245" s="313"/>
      <c r="AN245" s="313"/>
      <c r="AO245" s="278"/>
      <c r="AP245" s="278"/>
      <c r="AQ245" s="278"/>
    </row>
    <row r="246" spans="1:43">
      <c r="A246" s="306"/>
      <c r="T246" s="313"/>
      <c r="U246" s="313"/>
      <c r="V246" s="313"/>
      <c r="W246" s="313"/>
      <c r="X246" s="313"/>
      <c r="Y246" s="313"/>
      <c r="Z246" s="313"/>
      <c r="AA246" s="313"/>
      <c r="AB246" s="313"/>
      <c r="AC246" s="313"/>
      <c r="AD246" s="313"/>
      <c r="AE246" s="313"/>
      <c r="AF246" s="313"/>
      <c r="AG246" s="313"/>
      <c r="AH246" s="313"/>
      <c r="AL246" s="313"/>
      <c r="AM246" s="313"/>
      <c r="AN246" s="313"/>
      <c r="AO246" s="278"/>
      <c r="AP246" s="278"/>
      <c r="AQ246" s="278"/>
    </row>
    <row r="247" spans="1:43">
      <c r="A247" s="306"/>
      <c r="T247" s="313"/>
      <c r="U247" s="313"/>
      <c r="V247" s="313"/>
      <c r="W247" s="313"/>
      <c r="X247" s="313"/>
      <c r="Y247" s="313"/>
      <c r="Z247" s="313"/>
      <c r="AA247" s="313"/>
      <c r="AB247" s="313"/>
      <c r="AC247" s="313"/>
      <c r="AD247" s="313"/>
      <c r="AE247" s="313"/>
      <c r="AF247" s="313"/>
      <c r="AG247" s="313"/>
      <c r="AH247" s="313"/>
      <c r="AL247" s="313"/>
      <c r="AM247" s="313"/>
      <c r="AN247" s="313"/>
      <c r="AO247" s="278"/>
      <c r="AP247" s="278"/>
      <c r="AQ247" s="278"/>
    </row>
    <row r="248" spans="1:43">
      <c r="A248" s="306"/>
      <c r="T248" s="313"/>
      <c r="U248" s="313"/>
      <c r="V248" s="313"/>
      <c r="W248" s="313"/>
      <c r="X248" s="313"/>
      <c r="Y248" s="313"/>
      <c r="Z248" s="313"/>
      <c r="AA248" s="313"/>
      <c r="AB248" s="313"/>
      <c r="AC248" s="313"/>
      <c r="AD248" s="313"/>
      <c r="AE248" s="313"/>
      <c r="AF248" s="313"/>
      <c r="AG248" s="313"/>
      <c r="AH248" s="313"/>
      <c r="AL248" s="313"/>
      <c r="AM248" s="313"/>
      <c r="AN248" s="313"/>
      <c r="AO248" s="278"/>
      <c r="AP248" s="278"/>
      <c r="AQ248" s="278"/>
    </row>
    <row r="249" spans="1:43" ht="14.25" customHeight="1">
      <c r="A249" s="306"/>
      <c r="T249" s="313"/>
      <c r="U249" s="313"/>
      <c r="V249" s="313"/>
      <c r="W249" s="313"/>
      <c r="X249" s="313"/>
      <c r="Y249" s="313"/>
      <c r="Z249" s="313"/>
      <c r="AA249" s="313"/>
      <c r="AB249" s="313"/>
      <c r="AC249" s="313"/>
      <c r="AD249" s="313"/>
      <c r="AE249" s="313"/>
      <c r="AF249" s="313"/>
      <c r="AG249" s="313"/>
      <c r="AH249" s="313"/>
      <c r="AL249" s="313"/>
      <c r="AM249" s="313"/>
      <c r="AN249" s="313"/>
      <c r="AO249" s="278"/>
      <c r="AP249" s="278"/>
      <c r="AQ249" s="278"/>
    </row>
    <row r="250" spans="1:43">
      <c r="A250" s="316"/>
      <c r="T250" s="313"/>
      <c r="U250" s="313"/>
      <c r="V250" s="313"/>
      <c r="W250" s="313"/>
      <c r="X250" s="313"/>
      <c r="Y250" s="313"/>
      <c r="Z250" s="313"/>
      <c r="AA250" s="313"/>
      <c r="AB250" s="313"/>
      <c r="AC250" s="313"/>
      <c r="AD250" s="313"/>
      <c r="AE250" s="313"/>
      <c r="AF250" s="313"/>
      <c r="AG250" s="313"/>
      <c r="AH250" s="313"/>
      <c r="AL250" s="313"/>
      <c r="AM250" s="313"/>
      <c r="AN250" s="313"/>
      <c r="AO250" s="278"/>
      <c r="AP250" s="278"/>
      <c r="AQ250" s="278"/>
    </row>
    <row r="251" spans="1:43">
      <c r="A251" s="306"/>
      <c r="T251" s="313"/>
      <c r="U251" s="313"/>
      <c r="V251" s="313"/>
      <c r="W251" s="313"/>
      <c r="X251" s="313"/>
      <c r="Y251" s="313"/>
      <c r="Z251" s="313"/>
      <c r="AA251" s="313"/>
      <c r="AB251" s="313"/>
      <c r="AC251" s="313"/>
      <c r="AD251" s="313"/>
      <c r="AE251" s="313"/>
      <c r="AF251" s="313"/>
      <c r="AG251" s="313"/>
      <c r="AH251" s="313"/>
      <c r="AL251" s="313"/>
      <c r="AM251" s="313"/>
      <c r="AN251" s="313"/>
      <c r="AO251" s="278"/>
      <c r="AP251" s="278"/>
      <c r="AQ251" s="278"/>
    </row>
    <row r="252" spans="1:43">
      <c r="A252" s="306"/>
      <c r="T252" s="313"/>
      <c r="U252" s="313"/>
      <c r="V252" s="313"/>
      <c r="W252" s="313"/>
      <c r="X252" s="313"/>
      <c r="Y252" s="313"/>
      <c r="Z252" s="313"/>
      <c r="AA252" s="313"/>
      <c r="AB252" s="313"/>
      <c r="AC252" s="313"/>
      <c r="AD252" s="313"/>
      <c r="AE252" s="313"/>
      <c r="AF252" s="313"/>
      <c r="AG252" s="313"/>
      <c r="AH252" s="313"/>
      <c r="AL252" s="313"/>
      <c r="AM252" s="313"/>
      <c r="AN252" s="313"/>
      <c r="AO252" s="278"/>
      <c r="AP252" s="278"/>
      <c r="AQ252" s="278"/>
    </row>
    <row r="253" spans="1:43">
      <c r="A253" s="306"/>
      <c r="T253" s="313"/>
      <c r="U253" s="313"/>
      <c r="V253" s="313"/>
      <c r="W253" s="313"/>
      <c r="X253" s="313"/>
      <c r="Y253" s="313"/>
      <c r="Z253" s="313"/>
      <c r="AA253" s="313"/>
      <c r="AB253" s="313"/>
      <c r="AC253" s="313"/>
      <c r="AD253" s="313"/>
      <c r="AE253" s="313"/>
      <c r="AF253" s="313"/>
      <c r="AG253" s="313"/>
      <c r="AH253" s="313"/>
      <c r="AL253" s="313"/>
      <c r="AM253" s="313"/>
      <c r="AN253" s="313"/>
      <c r="AO253" s="278"/>
      <c r="AP253" s="278"/>
      <c r="AQ253" s="278"/>
    </row>
    <row r="254" spans="1:43">
      <c r="A254" s="306"/>
      <c r="T254" s="313"/>
      <c r="U254" s="313"/>
      <c r="V254" s="313"/>
      <c r="W254" s="313"/>
      <c r="X254" s="313"/>
      <c r="Y254" s="313"/>
      <c r="Z254" s="313"/>
      <c r="AA254" s="313"/>
      <c r="AB254" s="313"/>
      <c r="AC254" s="313"/>
      <c r="AD254" s="313"/>
      <c r="AE254" s="313"/>
      <c r="AF254" s="313"/>
      <c r="AG254" s="313"/>
      <c r="AH254" s="313"/>
      <c r="AL254" s="313"/>
      <c r="AM254" s="313"/>
      <c r="AN254" s="313"/>
      <c r="AO254" s="278"/>
      <c r="AP254" s="278"/>
      <c r="AQ254" s="278"/>
    </row>
    <row r="255" spans="1:43" ht="12.75" customHeight="1">
      <c r="A255" s="306"/>
    </row>
    <row r="256" spans="1:43">
      <c r="A256" s="316"/>
    </row>
    <row r="257" spans="1:44">
      <c r="A257" s="306"/>
      <c r="T257" s="317"/>
      <c r="U257" s="317"/>
      <c r="V257" s="317"/>
      <c r="W257" s="317"/>
      <c r="X257" s="317"/>
      <c r="Y257" s="317"/>
      <c r="Z257" s="317"/>
      <c r="AA257" s="317"/>
      <c r="AB257" s="317"/>
      <c r="AC257" s="317"/>
      <c r="AD257" s="317"/>
      <c r="AE257" s="317"/>
      <c r="AF257" s="317"/>
      <c r="AG257" s="317"/>
      <c r="AH257" s="317"/>
      <c r="AL257" s="317"/>
      <c r="AM257" s="317"/>
      <c r="AN257" s="317"/>
    </row>
    <row r="258" spans="1:44" s="310" customFormat="1">
      <c r="A258" s="306"/>
      <c r="D258" s="311"/>
      <c r="E258" s="312"/>
      <c r="F258" s="312"/>
      <c r="G258" s="312"/>
      <c r="T258" s="317"/>
      <c r="U258" s="317"/>
      <c r="V258" s="317"/>
      <c r="W258" s="317"/>
      <c r="X258" s="317"/>
      <c r="Y258" s="317"/>
      <c r="Z258" s="317"/>
      <c r="AA258" s="317"/>
      <c r="AB258" s="317"/>
      <c r="AC258" s="317"/>
      <c r="AD258" s="317"/>
      <c r="AE258" s="317"/>
      <c r="AF258" s="317"/>
      <c r="AG258" s="317"/>
      <c r="AH258" s="317"/>
      <c r="AL258" s="317"/>
      <c r="AM258" s="317"/>
      <c r="AN258" s="317"/>
      <c r="AR258" s="318"/>
    </row>
    <row r="259" spans="1:44" s="310" customFormat="1">
      <c r="A259" s="306"/>
      <c r="D259" s="311"/>
      <c r="E259" s="312"/>
      <c r="F259" s="312"/>
      <c r="G259" s="312"/>
      <c r="T259" s="317"/>
      <c r="U259" s="317"/>
      <c r="V259" s="317"/>
      <c r="W259" s="317"/>
      <c r="X259" s="317"/>
      <c r="Y259" s="317"/>
      <c r="Z259" s="317"/>
      <c r="AA259" s="317"/>
      <c r="AB259" s="317"/>
      <c r="AC259" s="317"/>
      <c r="AD259" s="317"/>
      <c r="AE259" s="317"/>
      <c r="AF259" s="317"/>
      <c r="AG259" s="317"/>
      <c r="AH259" s="317"/>
      <c r="AL259" s="317"/>
      <c r="AM259" s="317"/>
      <c r="AN259" s="317"/>
      <c r="AR259" s="318"/>
    </row>
    <row r="260" spans="1:44" s="310" customFormat="1">
      <c r="A260" s="306"/>
      <c r="D260" s="311"/>
      <c r="E260" s="312"/>
      <c r="F260" s="312"/>
      <c r="G260" s="312"/>
      <c r="T260" s="317"/>
      <c r="U260" s="317"/>
      <c r="V260" s="317"/>
      <c r="W260" s="317"/>
      <c r="X260" s="317"/>
      <c r="Y260" s="317"/>
      <c r="Z260" s="317"/>
      <c r="AA260" s="317"/>
      <c r="AB260" s="317"/>
      <c r="AC260" s="317"/>
      <c r="AD260" s="317"/>
      <c r="AE260" s="317"/>
      <c r="AF260" s="317"/>
      <c r="AG260" s="317"/>
      <c r="AH260" s="317"/>
      <c r="AL260" s="317"/>
      <c r="AM260" s="317"/>
      <c r="AN260" s="317"/>
      <c r="AR260" s="318"/>
    </row>
    <row r="261" spans="1:44" s="310" customFormat="1">
      <c r="A261" s="306"/>
      <c r="D261" s="311"/>
      <c r="E261" s="312"/>
      <c r="F261" s="312"/>
      <c r="G261" s="312"/>
      <c r="AR261" s="318"/>
    </row>
    <row r="267" spans="1:44" s="310" customFormat="1" ht="49.5" customHeight="1">
      <c r="D267" s="311"/>
      <c r="E267" s="312"/>
      <c r="F267" s="312"/>
      <c r="G267" s="312"/>
      <c r="AR267" s="318"/>
    </row>
  </sheetData>
  <mergeCells count="241">
    <mergeCell ref="C191:C192"/>
    <mergeCell ref="A193:A194"/>
    <mergeCell ref="B193:B194"/>
    <mergeCell ref="C193:C194"/>
    <mergeCell ref="A89:A90"/>
    <mergeCell ref="B89:B90"/>
    <mergeCell ref="C89:C90"/>
    <mergeCell ref="A91:A92"/>
    <mergeCell ref="B91:B92"/>
    <mergeCell ref="C91:C92"/>
    <mergeCell ref="A185:A186"/>
    <mergeCell ref="B185:B186"/>
    <mergeCell ref="C185:C186"/>
    <mergeCell ref="A187:A188"/>
    <mergeCell ref="B187:B188"/>
    <mergeCell ref="C187:C188"/>
    <mergeCell ref="A189:A190"/>
    <mergeCell ref="B189:B190"/>
    <mergeCell ref="C189:C190"/>
    <mergeCell ref="C134:C140"/>
    <mergeCell ref="A125:AQ125"/>
    <mergeCell ref="A126:A127"/>
    <mergeCell ref="B128:B129"/>
    <mergeCell ref="A134:A140"/>
    <mergeCell ref="AV14:AV24"/>
    <mergeCell ref="A14:C14"/>
    <mergeCell ref="A15:C17"/>
    <mergeCell ref="A18:C20"/>
    <mergeCell ref="A21:C24"/>
    <mergeCell ref="A217:C219"/>
    <mergeCell ref="A2:AV2"/>
    <mergeCell ref="A4:AV4"/>
    <mergeCell ref="AR6:AR8"/>
    <mergeCell ref="A3:AR3"/>
    <mergeCell ref="A5:AI5"/>
    <mergeCell ref="A6:A8"/>
    <mergeCell ref="B6:B8"/>
    <mergeCell ref="C6:C8"/>
    <mergeCell ref="D6:D8"/>
    <mergeCell ref="E6:G6"/>
    <mergeCell ref="H6:AQ6"/>
    <mergeCell ref="AO7:AQ7"/>
    <mergeCell ref="E7:E8"/>
    <mergeCell ref="F7:F8"/>
    <mergeCell ref="G7:G8"/>
    <mergeCell ref="H7:J7"/>
    <mergeCell ref="T7:V7"/>
    <mergeCell ref="W7:Y7"/>
    <mergeCell ref="K7:M7"/>
    <mergeCell ref="N7:P7"/>
    <mergeCell ref="Q7:S7"/>
    <mergeCell ref="Z7:AB7"/>
    <mergeCell ref="AC7:AE7"/>
    <mergeCell ref="AF7:AH7"/>
    <mergeCell ref="AI7:AK7"/>
    <mergeCell ref="AL7:AN7"/>
    <mergeCell ref="A25:AQ25"/>
    <mergeCell ref="A27:A29"/>
    <mergeCell ref="B27:B29"/>
    <mergeCell ref="C27:C29"/>
    <mergeCell ref="A10:C13"/>
    <mergeCell ref="A26:AQ26"/>
    <mergeCell ref="A211:C212"/>
    <mergeCell ref="C30:C32"/>
    <mergeCell ref="B30:B32"/>
    <mergeCell ref="A30:A32"/>
    <mergeCell ref="A36:A38"/>
    <mergeCell ref="B36:B38"/>
    <mergeCell ref="A33:A35"/>
    <mergeCell ref="B33:B35"/>
    <mergeCell ref="C33:C35"/>
    <mergeCell ref="A141:A142"/>
    <mergeCell ref="B141:B142"/>
    <mergeCell ref="C141:C142"/>
    <mergeCell ref="A112:A115"/>
    <mergeCell ref="B112:B115"/>
    <mergeCell ref="C112:C115"/>
    <mergeCell ref="A118:C121"/>
    <mergeCell ref="A130:A131"/>
    <mergeCell ref="C36:C38"/>
    <mergeCell ref="A75:AQ75"/>
    <mergeCell ref="A132:A133"/>
    <mergeCell ref="B132:B133"/>
    <mergeCell ref="C175:C176"/>
    <mergeCell ref="A177:A178"/>
    <mergeCell ref="B134:B140"/>
    <mergeCell ref="A143:A144"/>
    <mergeCell ref="B143:B144"/>
    <mergeCell ref="C143:C144"/>
    <mergeCell ref="A145:A146"/>
    <mergeCell ref="B145:B146"/>
    <mergeCell ref="C145:C146"/>
    <mergeCell ref="B171:B172"/>
    <mergeCell ref="C171:C172"/>
    <mergeCell ref="A163:A164"/>
    <mergeCell ref="B163:B164"/>
    <mergeCell ref="C163:C164"/>
    <mergeCell ref="C153:C154"/>
    <mergeCell ref="A155:A156"/>
    <mergeCell ref="B155:B156"/>
    <mergeCell ref="C132:C133"/>
    <mergeCell ref="C155:C156"/>
    <mergeCell ref="A149:A150"/>
    <mergeCell ref="A161:A162"/>
    <mergeCell ref="B161:B162"/>
    <mergeCell ref="A93:A95"/>
    <mergeCell ref="B126:B127"/>
    <mergeCell ref="C126:C127"/>
    <mergeCell ref="A128:A129"/>
    <mergeCell ref="A69:C71"/>
    <mergeCell ref="A76:A78"/>
    <mergeCell ref="B76:B78"/>
    <mergeCell ref="C76:C78"/>
    <mergeCell ref="A106:A109"/>
    <mergeCell ref="B106:B109"/>
    <mergeCell ref="C106:C109"/>
    <mergeCell ref="A79:A81"/>
    <mergeCell ref="B79:B81"/>
    <mergeCell ref="C79:C81"/>
    <mergeCell ref="A105:AQ105"/>
    <mergeCell ref="A87:A88"/>
    <mergeCell ref="B87:B88"/>
    <mergeCell ref="C87:C88"/>
    <mergeCell ref="A241:G242"/>
    <mergeCell ref="A240:B240"/>
    <mergeCell ref="A237:G237"/>
    <mergeCell ref="A235:G235"/>
    <mergeCell ref="A147:A148"/>
    <mergeCell ref="B147:B148"/>
    <mergeCell ref="C147:C148"/>
    <mergeCell ref="A153:A154"/>
    <mergeCell ref="B153:B154"/>
    <mergeCell ref="B149:B150"/>
    <mergeCell ref="C149:C150"/>
    <mergeCell ref="A151:A152"/>
    <mergeCell ref="B151:B152"/>
    <mergeCell ref="C151:C152"/>
    <mergeCell ref="A229:C231"/>
    <mergeCell ref="A227:C228"/>
    <mergeCell ref="A220:C222"/>
    <mergeCell ref="A223:C226"/>
    <mergeCell ref="A216:AR216"/>
    <mergeCell ref="A213:C215"/>
    <mergeCell ref="A175:A176"/>
    <mergeCell ref="B175:B176"/>
    <mergeCell ref="A191:A192"/>
    <mergeCell ref="B191:B192"/>
    <mergeCell ref="A39:C41"/>
    <mergeCell ref="A42:C44"/>
    <mergeCell ref="A45:C47"/>
    <mergeCell ref="A48:C50"/>
    <mergeCell ref="A82:A84"/>
    <mergeCell ref="B82:B84"/>
    <mergeCell ref="C82:C84"/>
    <mergeCell ref="A85:A86"/>
    <mergeCell ref="B85:B86"/>
    <mergeCell ref="C85:C86"/>
    <mergeCell ref="A51:A52"/>
    <mergeCell ref="B51:B52"/>
    <mergeCell ref="C51:C52"/>
    <mergeCell ref="A53:C54"/>
    <mergeCell ref="A55:C56"/>
    <mergeCell ref="A57:C58"/>
    <mergeCell ref="A63:C64"/>
    <mergeCell ref="A65:C66"/>
    <mergeCell ref="A67:C68"/>
    <mergeCell ref="A59:C60"/>
    <mergeCell ref="A61:C62"/>
    <mergeCell ref="A72:C74"/>
    <mergeCell ref="C161:C162"/>
    <mergeCell ref="A157:A158"/>
    <mergeCell ref="B157:B158"/>
    <mergeCell ref="C157:C158"/>
    <mergeCell ref="A159:A160"/>
    <mergeCell ref="B159:B160"/>
    <mergeCell ref="C159:C160"/>
    <mergeCell ref="B93:B95"/>
    <mergeCell ref="C93:C95"/>
    <mergeCell ref="A96:A98"/>
    <mergeCell ref="B96:B98"/>
    <mergeCell ref="C96:C98"/>
    <mergeCell ref="A99:C101"/>
    <mergeCell ref="A110:A111"/>
    <mergeCell ref="B110:B111"/>
    <mergeCell ref="C110:C111"/>
    <mergeCell ref="A116:A117"/>
    <mergeCell ref="B116:B117"/>
    <mergeCell ref="C128:C129"/>
    <mergeCell ref="B130:B131"/>
    <mergeCell ref="C130:C131"/>
    <mergeCell ref="C116:C117"/>
    <mergeCell ref="A102:C104"/>
    <mergeCell ref="A122:C124"/>
    <mergeCell ref="A183:A184"/>
    <mergeCell ref="B183:B184"/>
    <mergeCell ref="C183:C184"/>
    <mergeCell ref="A173:A174"/>
    <mergeCell ref="B173:B174"/>
    <mergeCell ref="C173:C174"/>
    <mergeCell ref="A165:A166"/>
    <mergeCell ref="B165:B166"/>
    <mergeCell ref="C165:C166"/>
    <mergeCell ref="A179:A180"/>
    <mergeCell ref="B179:B180"/>
    <mergeCell ref="C179:C180"/>
    <mergeCell ref="A181:A182"/>
    <mergeCell ref="B181:B182"/>
    <mergeCell ref="C181:C182"/>
    <mergeCell ref="B177:B178"/>
    <mergeCell ref="C177:C178"/>
    <mergeCell ref="A167:A168"/>
    <mergeCell ref="B167:B168"/>
    <mergeCell ref="C167:C168"/>
    <mergeCell ref="A169:A170"/>
    <mergeCell ref="B169:B170"/>
    <mergeCell ref="C169:C170"/>
    <mergeCell ref="A171:A172"/>
    <mergeCell ref="A195:A196"/>
    <mergeCell ref="B195:B196"/>
    <mergeCell ref="C195:C196"/>
    <mergeCell ref="A197:A198"/>
    <mergeCell ref="B197:B198"/>
    <mergeCell ref="C197:C198"/>
    <mergeCell ref="A199:A200"/>
    <mergeCell ref="B199:B200"/>
    <mergeCell ref="C199:C200"/>
    <mergeCell ref="A207:A208"/>
    <mergeCell ref="B207:B208"/>
    <mergeCell ref="C207:C208"/>
    <mergeCell ref="A209:A210"/>
    <mergeCell ref="B209:B210"/>
    <mergeCell ref="C209:C210"/>
    <mergeCell ref="A201:A202"/>
    <mergeCell ref="B201:B202"/>
    <mergeCell ref="C201:C202"/>
    <mergeCell ref="A203:A204"/>
    <mergeCell ref="B203:B204"/>
    <mergeCell ref="C203:C204"/>
    <mergeCell ref="A205:A206"/>
    <mergeCell ref="B205:B206"/>
    <mergeCell ref="C205:C206"/>
  </mergeCells>
  <pageMargins left="0.23622047244094491" right="0.23622047244094491" top="0.43307086614173229" bottom="0.39370078740157483" header="0.19685039370078741" footer="0"/>
  <pageSetup paperSize="9" scale="21" fitToHeight="7" orientation="landscape" r:id="rId1"/>
  <headerFooter>
    <oddFooter>&amp;C&amp;"Times New Roman,обычный"&amp;8Страница  &amp;P из &amp;N</oddFooter>
  </headerFooter>
  <colBreaks count="1" manualBreakCount="1">
    <brk id="44" max="1048575" man="1"/>
  </colBreaks>
</worksheet>
</file>

<file path=xl/worksheets/sheet5.xml><?xml version="1.0" encoding="utf-8"?>
<worksheet xmlns="http://schemas.openxmlformats.org/spreadsheetml/2006/main" xmlns:r="http://schemas.openxmlformats.org/officeDocument/2006/relationships">
  <dimension ref="A1:BR28"/>
  <sheetViews>
    <sheetView view="pageBreakPreview" zoomScale="60" zoomScaleNormal="55" workbookViewId="0">
      <pane xSplit="6" ySplit="6" topLeftCell="G16" activePane="bottomRight" state="frozen"/>
      <selection pane="topRight" activeCell="G1" sqref="G1"/>
      <selection pane="bottomLeft" activeCell="A8" sqref="A8"/>
      <selection pane="bottomRight" activeCell="Y20" sqref="Y20"/>
    </sheetView>
  </sheetViews>
  <sheetFormatPr defaultColWidth="9.109375" defaultRowHeight="13.8"/>
  <cols>
    <col min="1" max="1" width="4" style="108" customWidth="1"/>
    <col min="2" max="2" width="36.88671875" style="109" customWidth="1"/>
    <col min="3" max="3" width="14.88671875" style="109" customWidth="1"/>
    <col min="4" max="4" width="7.33203125" style="109" customWidth="1"/>
    <col min="5" max="5" width="8" style="109" customWidth="1"/>
    <col min="6" max="6" width="6.88671875" style="109" customWidth="1"/>
    <col min="7" max="7" width="6.44140625" style="109" customWidth="1"/>
    <col min="8" max="8" width="6.109375" style="109" customWidth="1"/>
    <col min="9" max="9" width="3.6640625" style="109" customWidth="1"/>
    <col min="10" max="10" width="4.6640625" style="109" customWidth="1"/>
    <col min="11" max="11" width="4.44140625" style="109" customWidth="1"/>
    <col min="12" max="12" width="2.6640625" style="109" bestFit="1" customWidth="1"/>
    <col min="13" max="13" width="5.5546875" style="109" customWidth="1"/>
    <col min="14" max="14" width="4.6640625" style="109" customWidth="1"/>
    <col min="15" max="15" width="2.6640625" style="109" bestFit="1" customWidth="1"/>
    <col min="16" max="17" width="6.109375" style="109" customWidth="1"/>
    <col min="18" max="18" width="2.6640625" style="109" bestFit="1" customWidth="1"/>
    <col min="19" max="19" width="4.88671875" style="109" customWidth="1"/>
    <col min="20" max="20" width="5.33203125" style="109" customWidth="1"/>
    <col min="21" max="21" width="4.44140625" style="109" bestFit="1" customWidth="1"/>
    <col min="22" max="22" width="5.6640625" style="109" customWidth="1"/>
    <col min="23" max="23" width="5.109375" style="109" customWidth="1"/>
    <col min="24" max="24" width="4.44140625" style="109" bestFit="1" customWidth="1"/>
    <col min="25" max="25" width="5.6640625" style="109" customWidth="1"/>
    <col min="26" max="26" width="5" style="109" customWidth="1"/>
    <col min="27" max="27" width="4.44140625" style="109" bestFit="1" customWidth="1"/>
    <col min="28" max="28" width="4.6640625" style="109" customWidth="1"/>
    <col min="29" max="29" width="4.5546875" style="109" customWidth="1"/>
    <col min="30" max="30" width="2.6640625" style="109" bestFit="1" customWidth="1"/>
    <col min="31" max="31" width="5" style="109" customWidth="1"/>
    <col min="32" max="32" width="5.109375" style="109" customWidth="1"/>
    <col min="33" max="33" width="2.6640625" style="109" bestFit="1" customWidth="1"/>
    <col min="34" max="34" width="5" style="109" customWidth="1"/>
    <col min="35" max="35" width="5.109375" style="109" customWidth="1"/>
    <col min="36" max="36" width="2.6640625" style="109" bestFit="1" customWidth="1"/>
    <col min="37" max="37" width="4.6640625" style="109" customWidth="1"/>
    <col min="38" max="38" width="6" style="109" customWidth="1"/>
    <col min="39" max="39" width="2.6640625" style="109" bestFit="1" customWidth="1"/>
    <col min="40" max="40" width="6" style="109" customWidth="1"/>
    <col min="41" max="41" width="5.33203125" style="109" customWidth="1"/>
    <col min="42" max="42" width="2.6640625" style="109" bestFit="1" customWidth="1"/>
    <col min="43" max="43" width="14.88671875" style="109" customWidth="1"/>
    <col min="44" max="16384" width="9.109375" style="109"/>
  </cols>
  <sheetData>
    <row r="1" spans="1:43" ht="40.5" customHeight="1">
      <c r="AE1" s="204" t="s">
        <v>379</v>
      </c>
      <c r="AF1" s="204"/>
      <c r="AG1" s="204"/>
      <c r="AH1" s="204"/>
      <c r="AI1" s="204"/>
      <c r="AJ1" s="204"/>
      <c r="AK1" s="204"/>
      <c r="AL1" s="204"/>
      <c r="AM1" s="204"/>
    </row>
    <row r="2" spans="1:43" s="102" customFormat="1" ht="15.75" customHeight="1">
      <c r="A2" s="205" t="s">
        <v>383</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c r="AN2" s="205"/>
      <c r="AO2" s="116"/>
      <c r="AP2" s="116"/>
    </row>
    <row r="3" spans="1:43" s="36" customFormat="1" ht="33" customHeight="1">
      <c r="A3" s="37"/>
    </row>
    <row r="4" spans="1:43" s="36" customFormat="1" ht="13.2">
      <c r="A4" s="206" t="s">
        <v>0</v>
      </c>
      <c r="B4" s="207" t="s">
        <v>380</v>
      </c>
      <c r="C4" s="207" t="s">
        <v>381</v>
      </c>
      <c r="D4" s="207" t="s">
        <v>384</v>
      </c>
      <c r="E4" s="207"/>
      <c r="F4" s="207"/>
      <c r="G4" s="207" t="s">
        <v>255</v>
      </c>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07"/>
      <c r="AL4" s="207"/>
      <c r="AM4" s="207"/>
      <c r="AN4" s="207"/>
      <c r="AO4" s="207"/>
      <c r="AP4" s="207"/>
      <c r="AQ4" s="200" t="s">
        <v>382</v>
      </c>
    </row>
    <row r="5" spans="1:43" s="36" customFormat="1" ht="13.2">
      <c r="A5" s="206"/>
      <c r="B5" s="207"/>
      <c r="C5" s="207"/>
      <c r="D5" s="207"/>
      <c r="E5" s="207"/>
      <c r="F5" s="207"/>
      <c r="G5" s="203" t="s">
        <v>17</v>
      </c>
      <c r="H5" s="203"/>
      <c r="I5" s="203"/>
      <c r="J5" s="203" t="s">
        <v>18</v>
      </c>
      <c r="K5" s="203"/>
      <c r="L5" s="203"/>
      <c r="M5" s="203" t="s">
        <v>22</v>
      </c>
      <c r="N5" s="203"/>
      <c r="O5" s="203"/>
      <c r="P5" s="203" t="s">
        <v>24</v>
      </c>
      <c r="Q5" s="203"/>
      <c r="R5" s="203"/>
      <c r="S5" s="203" t="s">
        <v>25</v>
      </c>
      <c r="T5" s="203"/>
      <c r="U5" s="203"/>
      <c r="V5" s="203" t="s">
        <v>26</v>
      </c>
      <c r="W5" s="203"/>
      <c r="X5" s="203"/>
      <c r="Y5" s="203" t="s">
        <v>28</v>
      </c>
      <c r="Z5" s="203"/>
      <c r="AA5" s="203"/>
      <c r="AB5" s="203" t="s">
        <v>29</v>
      </c>
      <c r="AC5" s="203"/>
      <c r="AD5" s="203"/>
      <c r="AE5" s="203" t="s">
        <v>30</v>
      </c>
      <c r="AF5" s="203"/>
      <c r="AG5" s="203"/>
      <c r="AH5" s="203" t="s">
        <v>32</v>
      </c>
      <c r="AI5" s="203"/>
      <c r="AJ5" s="203"/>
      <c r="AK5" s="203" t="s">
        <v>33</v>
      </c>
      <c r="AL5" s="203"/>
      <c r="AM5" s="203"/>
      <c r="AN5" s="203" t="s">
        <v>34</v>
      </c>
      <c r="AO5" s="203"/>
      <c r="AP5" s="203"/>
      <c r="AQ5" s="201"/>
    </row>
    <row r="6" spans="1:43" s="100" customFormat="1" ht="26.4">
      <c r="A6" s="117"/>
      <c r="B6" s="117"/>
      <c r="C6" s="117"/>
      <c r="D6" s="117" t="s">
        <v>20</v>
      </c>
      <c r="E6" s="117" t="s">
        <v>21</v>
      </c>
      <c r="F6" s="117" t="s">
        <v>19</v>
      </c>
      <c r="G6" s="117" t="s">
        <v>20</v>
      </c>
      <c r="H6" s="117" t="s">
        <v>21</v>
      </c>
      <c r="I6" s="117" t="s">
        <v>19</v>
      </c>
      <c r="J6" s="117" t="s">
        <v>20</v>
      </c>
      <c r="K6" s="117" t="s">
        <v>21</v>
      </c>
      <c r="L6" s="117" t="s">
        <v>19</v>
      </c>
      <c r="M6" s="117" t="s">
        <v>20</v>
      </c>
      <c r="N6" s="117" t="s">
        <v>21</v>
      </c>
      <c r="O6" s="117" t="s">
        <v>19</v>
      </c>
      <c r="P6" s="117" t="s">
        <v>20</v>
      </c>
      <c r="Q6" s="117" t="s">
        <v>21</v>
      </c>
      <c r="R6" s="117" t="s">
        <v>19</v>
      </c>
      <c r="S6" s="117" t="s">
        <v>20</v>
      </c>
      <c r="T6" s="117" t="s">
        <v>21</v>
      </c>
      <c r="U6" s="117" t="s">
        <v>19</v>
      </c>
      <c r="V6" s="117" t="s">
        <v>20</v>
      </c>
      <c r="W6" s="117" t="s">
        <v>21</v>
      </c>
      <c r="X6" s="117" t="s">
        <v>19</v>
      </c>
      <c r="Y6" s="117" t="s">
        <v>20</v>
      </c>
      <c r="Z6" s="117" t="s">
        <v>21</v>
      </c>
      <c r="AA6" s="117" t="s">
        <v>19</v>
      </c>
      <c r="AB6" s="117" t="s">
        <v>20</v>
      </c>
      <c r="AC6" s="117" t="s">
        <v>21</v>
      </c>
      <c r="AD6" s="117" t="s">
        <v>19</v>
      </c>
      <c r="AE6" s="117" t="s">
        <v>20</v>
      </c>
      <c r="AF6" s="117" t="s">
        <v>21</v>
      </c>
      <c r="AG6" s="117" t="s">
        <v>19</v>
      </c>
      <c r="AH6" s="117" t="s">
        <v>20</v>
      </c>
      <c r="AI6" s="117" t="s">
        <v>21</v>
      </c>
      <c r="AJ6" s="117" t="s">
        <v>19</v>
      </c>
      <c r="AK6" s="117" t="s">
        <v>20</v>
      </c>
      <c r="AL6" s="117" t="s">
        <v>21</v>
      </c>
      <c r="AM6" s="117" t="s">
        <v>19</v>
      </c>
      <c r="AN6" s="117" t="s">
        <v>20</v>
      </c>
      <c r="AO6" s="117" t="s">
        <v>21</v>
      </c>
      <c r="AP6" s="117" t="s">
        <v>19</v>
      </c>
      <c r="AQ6" s="202"/>
    </row>
    <row r="7" spans="1:43" s="36" customFormat="1" ht="26.4">
      <c r="A7" s="126">
        <v>1</v>
      </c>
      <c r="B7" s="127" t="s">
        <v>385</v>
      </c>
      <c r="C7" s="128">
        <v>10.199999999999999</v>
      </c>
      <c r="D7" s="128">
        <v>13.8</v>
      </c>
      <c r="E7" s="132">
        <f>H7+K7+N7+Q7+W7</f>
        <v>3.9356999999999998</v>
      </c>
      <c r="F7" s="130">
        <f>E7/D7</f>
        <v>0.28519565217391302</v>
      </c>
      <c r="G7" s="132">
        <v>1.411</v>
      </c>
      <c r="H7" s="132">
        <f>G7</f>
        <v>1.411</v>
      </c>
      <c r="I7" s="113">
        <f>H7/G7</f>
        <v>1</v>
      </c>
      <c r="J7" s="132">
        <v>0.35930000000000001</v>
      </c>
      <c r="K7" s="132">
        <v>0.35930000000000001</v>
      </c>
      <c r="L7" s="113">
        <f>K7/J7</f>
        <v>1</v>
      </c>
      <c r="M7" s="132">
        <v>0.22</v>
      </c>
      <c r="N7" s="132">
        <v>0.22</v>
      </c>
      <c r="O7" s="113">
        <v>1</v>
      </c>
      <c r="P7" s="132">
        <v>0.24540000000000001</v>
      </c>
      <c r="Q7" s="132">
        <v>0.24540000000000001</v>
      </c>
      <c r="R7" s="113">
        <f>Q7/P7</f>
        <v>1</v>
      </c>
      <c r="S7" s="157"/>
      <c r="T7" s="157"/>
      <c r="U7" s="113"/>
      <c r="V7" s="158">
        <v>1.7</v>
      </c>
      <c r="W7" s="158">
        <v>1.7</v>
      </c>
      <c r="X7" s="113">
        <v>1</v>
      </c>
      <c r="Y7" s="113"/>
      <c r="Z7" s="113"/>
      <c r="AA7" s="113"/>
      <c r="AB7" s="113"/>
      <c r="AC7" s="113"/>
      <c r="AD7" s="113"/>
      <c r="AE7" s="113"/>
      <c r="AF7" s="113"/>
      <c r="AG7" s="113"/>
      <c r="AH7" s="113"/>
      <c r="AI7" s="113"/>
      <c r="AJ7" s="113"/>
      <c r="AK7" s="113"/>
      <c r="AL7" s="113"/>
      <c r="AM7" s="113"/>
      <c r="AN7" s="130">
        <f>D7-E7</f>
        <v>9.8643000000000001</v>
      </c>
      <c r="AO7" s="113"/>
      <c r="AP7" s="113"/>
      <c r="AQ7" s="123"/>
    </row>
    <row r="8" spans="1:43" s="36" customFormat="1" ht="92.4">
      <c r="A8" s="126">
        <v>2</v>
      </c>
      <c r="B8" s="127" t="s">
        <v>386</v>
      </c>
      <c r="C8" s="128">
        <v>2.2000000000000002</v>
      </c>
      <c r="D8" s="128">
        <v>2.1</v>
      </c>
      <c r="E8" s="113"/>
      <c r="F8" s="130"/>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v>2.1</v>
      </c>
      <c r="AO8" s="113"/>
      <c r="AP8" s="113"/>
      <c r="AQ8" s="123"/>
    </row>
    <row r="9" spans="1:43" s="36" customFormat="1" ht="26.4">
      <c r="A9" s="126">
        <v>3</v>
      </c>
      <c r="B9" s="127" t="s">
        <v>387</v>
      </c>
      <c r="C9" s="128">
        <v>17.8</v>
      </c>
      <c r="D9" s="128">
        <v>17.899999999999999</v>
      </c>
      <c r="E9" s="113"/>
      <c r="F9" s="130"/>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v>17.899999999999999</v>
      </c>
      <c r="AO9" s="113"/>
      <c r="AP9" s="113"/>
      <c r="AQ9" s="123"/>
    </row>
    <row r="10" spans="1:43" s="36" customFormat="1" ht="39.6">
      <c r="A10" s="126">
        <v>4</v>
      </c>
      <c r="B10" s="127" t="s">
        <v>388</v>
      </c>
      <c r="C10" s="128">
        <v>0.27</v>
      </c>
      <c r="D10" s="128">
        <v>0.27</v>
      </c>
      <c r="E10" s="113"/>
      <c r="F10" s="130"/>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v>0.27</v>
      </c>
      <c r="AO10" s="113"/>
      <c r="AP10" s="113"/>
      <c r="AQ10" s="123"/>
    </row>
    <row r="11" spans="1:43" s="36" customFormat="1" ht="79.2">
      <c r="A11" s="126">
        <v>5</v>
      </c>
      <c r="B11" s="127" t="s">
        <v>389</v>
      </c>
      <c r="C11" s="128">
        <v>12.5</v>
      </c>
      <c r="D11" s="128">
        <v>12.5</v>
      </c>
      <c r="E11" s="113"/>
      <c r="F11" s="130"/>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v>12.5</v>
      </c>
      <c r="AO11" s="113"/>
      <c r="AP11" s="113"/>
      <c r="AQ11" s="123"/>
    </row>
    <row r="12" spans="1:43" s="36" customFormat="1" ht="79.2">
      <c r="A12" s="126">
        <v>6</v>
      </c>
      <c r="B12" s="127" t="s">
        <v>390</v>
      </c>
      <c r="C12" s="128">
        <v>100</v>
      </c>
      <c r="D12" s="128">
        <v>100</v>
      </c>
      <c r="E12" s="113"/>
      <c r="F12" s="130"/>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v>100</v>
      </c>
      <c r="AO12" s="113"/>
      <c r="AP12" s="113"/>
      <c r="AQ12" s="123"/>
    </row>
    <row r="13" spans="1:43" s="36" customFormat="1" ht="52.8">
      <c r="A13" s="126">
        <v>7</v>
      </c>
      <c r="B13" s="127" t="s">
        <v>391</v>
      </c>
      <c r="C13" s="128">
        <v>90</v>
      </c>
      <c r="D13" s="128">
        <v>90</v>
      </c>
      <c r="E13" s="113"/>
      <c r="F13" s="130"/>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v>90</v>
      </c>
      <c r="AO13" s="113"/>
      <c r="AP13" s="113"/>
      <c r="AQ13" s="123"/>
    </row>
    <row r="14" spans="1:43" s="36" customFormat="1" ht="158.4">
      <c r="A14" s="126">
        <v>8</v>
      </c>
      <c r="B14" s="127" t="s">
        <v>392</v>
      </c>
      <c r="C14" s="128">
        <v>21</v>
      </c>
      <c r="D14" s="128">
        <v>30</v>
      </c>
      <c r="E14" s="113"/>
      <c r="F14" s="130"/>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v>30</v>
      </c>
      <c r="AO14" s="113"/>
      <c r="AP14" s="113"/>
      <c r="AQ14" s="123"/>
    </row>
    <row r="15" spans="1:43" s="36" customFormat="1" ht="52.8">
      <c r="A15" s="126">
        <v>9</v>
      </c>
      <c r="B15" s="129" t="s">
        <v>277</v>
      </c>
      <c r="C15" s="128">
        <v>4</v>
      </c>
      <c r="D15" s="128">
        <v>7</v>
      </c>
      <c r="E15" s="113">
        <v>3</v>
      </c>
      <c r="F15" s="130">
        <f>E15/D15*100</f>
        <v>42.857142857142854</v>
      </c>
      <c r="G15" s="113"/>
      <c r="H15" s="113"/>
      <c r="I15" s="113"/>
      <c r="J15" s="113"/>
      <c r="K15" s="113"/>
      <c r="L15" s="113"/>
      <c r="M15" s="113">
        <v>3</v>
      </c>
      <c r="N15" s="113">
        <v>3</v>
      </c>
      <c r="O15" s="113">
        <v>1</v>
      </c>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v>4</v>
      </c>
      <c r="AO15" s="113"/>
      <c r="AP15" s="113"/>
      <c r="AQ15" s="123"/>
    </row>
    <row r="16" spans="1:43" s="36" customFormat="1" ht="52.8">
      <c r="A16" s="126">
        <v>10</v>
      </c>
      <c r="B16" s="129" t="s">
        <v>393</v>
      </c>
      <c r="C16" s="128">
        <v>3.5</v>
      </c>
      <c r="D16" s="128">
        <v>3.5</v>
      </c>
      <c r="E16" s="113"/>
      <c r="F16" s="130"/>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v>3.5</v>
      </c>
      <c r="AO16" s="113"/>
      <c r="AP16" s="113"/>
      <c r="AQ16" s="123"/>
    </row>
    <row r="17" spans="1:70" s="36" customFormat="1" ht="105.6">
      <c r="A17" s="126">
        <v>11</v>
      </c>
      <c r="B17" s="127" t="s">
        <v>291</v>
      </c>
      <c r="C17" s="128"/>
      <c r="D17" s="128"/>
      <c r="E17" s="113"/>
      <c r="F17" s="130"/>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23"/>
    </row>
    <row r="18" spans="1:70" s="36" customFormat="1" ht="26.4">
      <c r="A18" s="126"/>
      <c r="B18" s="127" t="s">
        <v>292</v>
      </c>
      <c r="C18" s="128">
        <v>0</v>
      </c>
      <c r="D18" s="128">
        <v>0</v>
      </c>
      <c r="E18" s="113"/>
      <c r="F18" s="130"/>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v>0</v>
      </c>
      <c r="AO18" s="113"/>
      <c r="AP18" s="113"/>
      <c r="AQ18" s="123"/>
    </row>
    <row r="19" spans="1:70" s="36" customFormat="1" ht="26.4">
      <c r="A19" s="126"/>
      <c r="B19" s="127" t="s">
        <v>293</v>
      </c>
      <c r="C19" s="128">
        <v>0</v>
      </c>
      <c r="D19" s="128">
        <v>0</v>
      </c>
      <c r="E19" s="113"/>
      <c r="F19" s="130"/>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v>0</v>
      </c>
      <c r="AO19" s="113"/>
      <c r="AP19" s="113"/>
      <c r="AQ19" s="123"/>
    </row>
    <row r="20" spans="1:70" s="36" customFormat="1" ht="52.8">
      <c r="A20" s="126">
        <v>12</v>
      </c>
      <c r="B20" s="127" t="s">
        <v>394</v>
      </c>
      <c r="C20" s="128">
        <v>22</v>
      </c>
      <c r="D20" s="128">
        <v>38</v>
      </c>
      <c r="E20" s="113">
        <f>K20+N20+T20+W20+Z20</f>
        <v>11</v>
      </c>
      <c r="F20" s="130"/>
      <c r="G20" s="113"/>
      <c r="H20" s="113"/>
      <c r="I20" s="113"/>
      <c r="J20" s="113">
        <v>1</v>
      </c>
      <c r="K20" s="113">
        <v>1</v>
      </c>
      <c r="L20" s="113">
        <v>1</v>
      </c>
      <c r="M20" s="113">
        <v>2</v>
      </c>
      <c r="N20" s="113">
        <v>2</v>
      </c>
      <c r="O20" s="113">
        <v>1</v>
      </c>
      <c r="P20" s="113"/>
      <c r="Q20" s="113"/>
      <c r="R20" s="113"/>
      <c r="S20" s="113">
        <v>3</v>
      </c>
      <c r="T20" s="113">
        <v>3</v>
      </c>
      <c r="U20" s="113">
        <f>S20/T20*100</f>
        <v>100</v>
      </c>
      <c r="V20" s="113">
        <v>3</v>
      </c>
      <c r="W20" s="113">
        <v>3</v>
      </c>
      <c r="X20" s="113">
        <f>W20/V20*100</f>
        <v>100</v>
      </c>
      <c r="Y20" s="113">
        <v>2</v>
      </c>
      <c r="Z20" s="113">
        <v>2</v>
      </c>
      <c r="AA20" s="113">
        <v>100</v>
      </c>
      <c r="AB20" s="113"/>
      <c r="AC20" s="113"/>
      <c r="AD20" s="113"/>
      <c r="AE20" s="113"/>
      <c r="AF20" s="113"/>
      <c r="AG20" s="113"/>
      <c r="AH20" s="113"/>
      <c r="AI20" s="113"/>
      <c r="AJ20" s="113"/>
      <c r="AK20" s="113"/>
      <c r="AL20" s="113"/>
      <c r="AM20" s="113"/>
      <c r="AN20" s="113">
        <f>D20-E20</f>
        <v>27</v>
      </c>
      <c r="AO20" s="113"/>
      <c r="AP20" s="113"/>
      <c r="AQ20" s="123"/>
    </row>
    <row r="21" spans="1:70" s="99" customFormat="1" ht="25.5" customHeight="1">
      <c r="A21" s="97"/>
      <c r="B21" s="98"/>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row>
    <row r="22" spans="1:70" s="99" customFormat="1" ht="13.2">
      <c r="A22" s="97"/>
      <c r="B22" s="98"/>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row>
    <row r="23" spans="1:70" s="124" customFormat="1" ht="15.75" customHeight="1">
      <c r="A23" s="199" t="s">
        <v>302</v>
      </c>
      <c r="B23" s="199"/>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12"/>
      <c r="AS23" s="112"/>
      <c r="AT23" s="112"/>
      <c r="AU23" s="112"/>
      <c r="AV23" s="112"/>
      <c r="AW23" s="112"/>
      <c r="AX23" s="112"/>
    </row>
    <row r="24" spans="1:70" s="124" customFormat="1" ht="18">
      <c r="A24" s="118"/>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09"/>
      <c r="AR24" s="109"/>
      <c r="AS24" s="109"/>
      <c r="AT24" s="109"/>
      <c r="AU24" s="109"/>
      <c r="AV24" s="109"/>
      <c r="AW24" s="109"/>
      <c r="AX24" s="109"/>
    </row>
    <row r="25" spans="1:70" s="124" customFormat="1" ht="18">
      <c r="A25" s="111" t="s">
        <v>287</v>
      </c>
      <c r="B25" s="111"/>
      <c r="C25" s="111"/>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09"/>
      <c r="AR25" s="109"/>
      <c r="AS25" s="109"/>
      <c r="AT25" s="109"/>
      <c r="AU25" s="109"/>
      <c r="AV25" s="109"/>
      <c r="AW25" s="109"/>
      <c r="AX25" s="109"/>
    </row>
    <row r="26" spans="1:70" s="101" customFormat="1" ht="18">
      <c r="A26" s="105"/>
      <c r="B26" s="103" t="s">
        <v>282</v>
      </c>
      <c r="C26" s="106"/>
      <c r="D26" s="107"/>
      <c r="E26" s="107"/>
      <c r="F26" s="107"/>
      <c r="G26" s="103"/>
      <c r="H26" s="103"/>
      <c r="I26" s="103"/>
      <c r="J26" s="103"/>
      <c r="K26" s="103"/>
      <c r="L26" s="103"/>
      <c r="M26" s="103"/>
      <c r="N26" s="103"/>
      <c r="O26" s="103"/>
      <c r="P26" s="103"/>
      <c r="Q26" s="103"/>
      <c r="R26" s="103"/>
      <c r="S26" s="104"/>
      <c r="T26" s="104"/>
      <c r="U26" s="104"/>
      <c r="V26" s="104"/>
      <c r="W26" s="104"/>
      <c r="X26" s="104"/>
      <c r="Y26" s="104"/>
      <c r="Z26" s="104"/>
      <c r="AA26" s="104"/>
      <c r="AB26" s="104"/>
      <c r="AC26" s="104"/>
      <c r="AD26" s="104"/>
      <c r="AE26" s="104"/>
      <c r="AF26" s="104"/>
      <c r="AG26" s="104"/>
      <c r="AH26" s="104"/>
      <c r="AI26" s="104"/>
      <c r="AJ26" s="104"/>
      <c r="AK26" s="104"/>
      <c r="AL26" s="104"/>
      <c r="AM26" s="104"/>
      <c r="AN26" s="103"/>
      <c r="AO26" s="103"/>
      <c r="AP26" s="103"/>
      <c r="AQ26" s="109"/>
      <c r="AR26" s="109"/>
      <c r="AS26" s="109"/>
      <c r="AT26" s="109"/>
      <c r="AU26" s="109"/>
      <c r="AV26" s="109"/>
      <c r="AW26" s="109"/>
      <c r="AX26" s="109"/>
      <c r="AY26" s="114"/>
      <c r="AZ26" s="114"/>
      <c r="BA26" s="114"/>
      <c r="BB26" s="114"/>
      <c r="BC26" s="114"/>
      <c r="BD26" s="114"/>
      <c r="BE26" s="114"/>
      <c r="BF26" s="114"/>
      <c r="BG26" s="114"/>
      <c r="BH26" s="114"/>
      <c r="BI26" s="114"/>
      <c r="BJ26" s="114"/>
      <c r="BK26" s="114"/>
      <c r="BL26" s="114"/>
      <c r="BM26" s="114"/>
      <c r="BN26" s="114"/>
      <c r="BO26" s="114"/>
      <c r="BP26" s="114"/>
      <c r="BQ26" s="114"/>
      <c r="BR26" s="114"/>
    </row>
    <row r="27" spans="1:70" s="101" customFormat="1" ht="15.6">
      <c r="A27" s="115"/>
      <c r="B27" s="119"/>
      <c r="C27" s="119"/>
      <c r="D27" s="120"/>
      <c r="E27" s="120"/>
      <c r="F27" s="120"/>
      <c r="G27" s="121"/>
      <c r="H27" s="121"/>
      <c r="I27" s="121"/>
      <c r="J27" s="121"/>
      <c r="K27" s="121"/>
      <c r="L27" s="121"/>
      <c r="M27" s="121"/>
      <c r="N27" s="121"/>
      <c r="O27" s="121"/>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22"/>
      <c r="AU27" s="122"/>
      <c r="AV27" s="122"/>
      <c r="AW27" s="122"/>
      <c r="AX27" s="122"/>
      <c r="AY27" s="122"/>
      <c r="AZ27" s="122"/>
      <c r="BA27" s="122"/>
      <c r="BB27" s="122"/>
      <c r="BC27" s="122"/>
      <c r="BD27" s="122"/>
      <c r="BE27" s="122"/>
      <c r="BF27" s="122"/>
      <c r="BG27" s="122"/>
      <c r="BH27" s="122"/>
      <c r="BI27" s="119"/>
      <c r="BJ27" s="119"/>
      <c r="BK27" s="119"/>
      <c r="BL27" s="122"/>
      <c r="BM27" s="122"/>
      <c r="BN27" s="122"/>
    </row>
    <row r="28" spans="1:70" s="36" customFormat="1" ht="13.2">
      <c r="A28" s="125"/>
    </row>
  </sheetData>
  <mergeCells count="21">
    <mergeCell ref="AE1:AM1"/>
    <mergeCell ref="A2:AN2"/>
    <mergeCell ref="A4:A5"/>
    <mergeCell ref="B4:B5"/>
    <mergeCell ref="C4:C5"/>
    <mergeCell ref="D4:F5"/>
    <mergeCell ref="G4:AP4"/>
    <mergeCell ref="AH5:AJ5"/>
    <mergeCell ref="AK5:AM5"/>
    <mergeCell ref="AN5:AP5"/>
    <mergeCell ref="A23:AQ23"/>
    <mergeCell ref="AQ4:AQ6"/>
    <mergeCell ref="G5:I5"/>
    <mergeCell ref="J5:L5"/>
    <mergeCell ref="M5:O5"/>
    <mergeCell ref="P5:R5"/>
    <mergeCell ref="S5:U5"/>
    <mergeCell ref="V5:X5"/>
    <mergeCell ref="Y5:AA5"/>
    <mergeCell ref="AB5:AD5"/>
    <mergeCell ref="AE5:AG5"/>
  </mergeCells>
  <pageMargins left="0.70866141732283472" right="0.70866141732283472" top="0.74803149606299213" bottom="0.74803149606299213" header="0.31496062992125984" footer="0.31496062992125984"/>
  <pageSetup paperSize="9" scale="50" orientation="landscape" r:id="rId1"/>
  <rowBreaks count="1" manualBreakCount="1">
    <brk id="16" max="16383" man="1"/>
  </rowBreaks>
</worksheet>
</file>

<file path=xl/worksheets/sheet6.xml><?xml version="1.0" encoding="utf-8"?>
<worksheet xmlns="http://schemas.openxmlformats.org/spreadsheetml/2006/main" xmlns:r="http://schemas.openxmlformats.org/officeDocument/2006/relationships">
  <dimension ref="A1:AU24"/>
  <sheetViews>
    <sheetView view="pageBreakPreview" zoomScale="115" zoomScaleSheetLayoutView="115" workbookViewId="0">
      <selection activeCell="B3" sqref="B3:B11"/>
    </sheetView>
  </sheetViews>
  <sheetFormatPr defaultRowHeight="14.4"/>
  <cols>
    <col min="1" max="1" width="4.33203125" style="136" customWidth="1"/>
    <col min="2" max="2" width="36.88671875" style="136" customWidth="1"/>
    <col min="3" max="3" width="88.44140625" style="136" customWidth="1"/>
    <col min="4" max="256" width="9.109375" style="136"/>
    <col min="257" max="257" width="4.33203125" style="136" customWidth="1"/>
    <col min="258" max="258" width="35.6640625" style="136" customWidth="1"/>
    <col min="259" max="259" width="40.5546875" style="136" customWidth="1"/>
    <col min="260" max="512" width="9.109375" style="136"/>
    <col min="513" max="513" width="4.33203125" style="136" customWidth="1"/>
    <col min="514" max="514" width="35.6640625" style="136" customWidth="1"/>
    <col min="515" max="515" width="40.5546875" style="136" customWidth="1"/>
    <col min="516" max="768" width="9.109375" style="136"/>
    <col min="769" max="769" width="4.33203125" style="136" customWidth="1"/>
    <col min="770" max="770" width="35.6640625" style="136" customWidth="1"/>
    <col min="771" max="771" width="40.5546875" style="136" customWidth="1"/>
    <col min="772" max="1024" width="9.109375" style="136"/>
    <col min="1025" max="1025" width="4.33203125" style="136" customWidth="1"/>
    <col min="1026" max="1026" width="35.6640625" style="136" customWidth="1"/>
    <col min="1027" max="1027" width="40.5546875" style="136" customWidth="1"/>
    <col min="1028" max="1280" width="9.109375" style="136"/>
    <col min="1281" max="1281" width="4.33203125" style="136" customWidth="1"/>
    <col min="1282" max="1282" width="35.6640625" style="136" customWidth="1"/>
    <col min="1283" max="1283" width="40.5546875" style="136" customWidth="1"/>
    <col min="1284" max="1536" width="9.109375" style="136"/>
    <col min="1537" max="1537" width="4.33203125" style="136" customWidth="1"/>
    <col min="1538" max="1538" width="35.6640625" style="136" customWidth="1"/>
    <col min="1539" max="1539" width="40.5546875" style="136" customWidth="1"/>
    <col min="1540" max="1792" width="9.109375" style="136"/>
    <col min="1793" max="1793" width="4.33203125" style="136" customWidth="1"/>
    <col min="1794" max="1794" width="35.6640625" style="136" customWidth="1"/>
    <col min="1795" max="1795" width="40.5546875" style="136" customWidth="1"/>
    <col min="1796" max="2048" width="9.109375" style="136"/>
    <col min="2049" max="2049" width="4.33203125" style="136" customWidth="1"/>
    <col min="2050" max="2050" width="35.6640625" style="136" customWidth="1"/>
    <col min="2051" max="2051" width="40.5546875" style="136" customWidth="1"/>
    <col min="2052" max="2304" width="9.109375" style="136"/>
    <col min="2305" max="2305" width="4.33203125" style="136" customWidth="1"/>
    <col min="2306" max="2306" width="35.6640625" style="136" customWidth="1"/>
    <col min="2307" max="2307" width="40.5546875" style="136" customWidth="1"/>
    <col min="2308" max="2560" width="9.109375" style="136"/>
    <col min="2561" max="2561" width="4.33203125" style="136" customWidth="1"/>
    <col min="2562" max="2562" width="35.6640625" style="136" customWidth="1"/>
    <col min="2563" max="2563" width="40.5546875" style="136" customWidth="1"/>
    <col min="2564" max="2816" width="9.109375" style="136"/>
    <col min="2817" max="2817" width="4.33203125" style="136" customWidth="1"/>
    <col min="2818" max="2818" width="35.6640625" style="136" customWidth="1"/>
    <col min="2819" max="2819" width="40.5546875" style="136" customWidth="1"/>
    <col min="2820" max="3072" width="9.109375" style="136"/>
    <col min="3073" max="3073" width="4.33203125" style="136" customWidth="1"/>
    <col min="3074" max="3074" width="35.6640625" style="136" customWidth="1"/>
    <col min="3075" max="3075" width="40.5546875" style="136" customWidth="1"/>
    <col min="3076" max="3328" width="9.109375" style="136"/>
    <col min="3329" max="3329" width="4.33203125" style="136" customWidth="1"/>
    <col min="3330" max="3330" width="35.6640625" style="136" customWidth="1"/>
    <col min="3331" max="3331" width="40.5546875" style="136" customWidth="1"/>
    <col min="3332" max="3584" width="9.109375" style="136"/>
    <col min="3585" max="3585" width="4.33203125" style="136" customWidth="1"/>
    <col min="3586" max="3586" width="35.6640625" style="136" customWidth="1"/>
    <col min="3587" max="3587" width="40.5546875" style="136" customWidth="1"/>
    <col min="3588" max="3840" width="9.109375" style="136"/>
    <col min="3841" max="3841" width="4.33203125" style="136" customWidth="1"/>
    <col min="3842" max="3842" width="35.6640625" style="136" customWidth="1"/>
    <col min="3843" max="3843" width="40.5546875" style="136" customWidth="1"/>
    <col min="3844" max="4096" width="9.109375" style="136"/>
    <col min="4097" max="4097" width="4.33203125" style="136" customWidth="1"/>
    <col min="4098" max="4098" width="35.6640625" style="136" customWidth="1"/>
    <col min="4099" max="4099" width="40.5546875" style="136" customWidth="1"/>
    <col min="4100" max="4352" width="9.109375" style="136"/>
    <col min="4353" max="4353" width="4.33203125" style="136" customWidth="1"/>
    <col min="4354" max="4354" width="35.6640625" style="136" customWidth="1"/>
    <col min="4355" max="4355" width="40.5546875" style="136" customWidth="1"/>
    <col min="4356" max="4608" width="9.109375" style="136"/>
    <col min="4609" max="4609" width="4.33203125" style="136" customWidth="1"/>
    <col min="4610" max="4610" width="35.6640625" style="136" customWidth="1"/>
    <col min="4611" max="4611" width="40.5546875" style="136" customWidth="1"/>
    <col min="4612" max="4864" width="9.109375" style="136"/>
    <col min="4865" max="4865" width="4.33203125" style="136" customWidth="1"/>
    <col min="4866" max="4866" width="35.6640625" style="136" customWidth="1"/>
    <col min="4867" max="4867" width="40.5546875" style="136" customWidth="1"/>
    <col min="4868" max="5120" width="9.109375" style="136"/>
    <col min="5121" max="5121" width="4.33203125" style="136" customWidth="1"/>
    <col min="5122" max="5122" width="35.6640625" style="136" customWidth="1"/>
    <col min="5123" max="5123" width="40.5546875" style="136" customWidth="1"/>
    <col min="5124" max="5376" width="9.109375" style="136"/>
    <col min="5377" max="5377" width="4.33203125" style="136" customWidth="1"/>
    <col min="5378" max="5378" width="35.6640625" style="136" customWidth="1"/>
    <col min="5379" max="5379" width="40.5546875" style="136" customWidth="1"/>
    <col min="5380" max="5632" width="9.109375" style="136"/>
    <col min="5633" max="5633" width="4.33203125" style="136" customWidth="1"/>
    <col min="5634" max="5634" width="35.6640625" style="136" customWidth="1"/>
    <col min="5635" max="5635" width="40.5546875" style="136" customWidth="1"/>
    <col min="5636" max="5888" width="9.109375" style="136"/>
    <col min="5889" max="5889" width="4.33203125" style="136" customWidth="1"/>
    <col min="5890" max="5890" width="35.6640625" style="136" customWidth="1"/>
    <col min="5891" max="5891" width="40.5546875" style="136" customWidth="1"/>
    <col min="5892" max="6144" width="9.109375" style="136"/>
    <col min="6145" max="6145" width="4.33203125" style="136" customWidth="1"/>
    <col min="6146" max="6146" width="35.6640625" style="136" customWidth="1"/>
    <col min="6147" max="6147" width="40.5546875" style="136" customWidth="1"/>
    <col min="6148" max="6400" width="9.109375" style="136"/>
    <col min="6401" max="6401" width="4.33203125" style="136" customWidth="1"/>
    <col min="6402" max="6402" width="35.6640625" style="136" customWidth="1"/>
    <col min="6403" max="6403" width="40.5546875" style="136" customWidth="1"/>
    <col min="6404" max="6656" width="9.109375" style="136"/>
    <col min="6657" max="6657" width="4.33203125" style="136" customWidth="1"/>
    <col min="6658" max="6658" width="35.6640625" style="136" customWidth="1"/>
    <col min="6659" max="6659" width="40.5546875" style="136" customWidth="1"/>
    <col min="6660" max="6912" width="9.109375" style="136"/>
    <col min="6913" max="6913" width="4.33203125" style="136" customWidth="1"/>
    <col min="6914" max="6914" width="35.6640625" style="136" customWidth="1"/>
    <col min="6915" max="6915" width="40.5546875" style="136" customWidth="1"/>
    <col min="6916" max="7168" width="9.109375" style="136"/>
    <col min="7169" max="7169" width="4.33203125" style="136" customWidth="1"/>
    <col min="7170" max="7170" width="35.6640625" style="136" customWidth="1"/>
    <col min="7171" max="7171" width="40.5546875" style="136" customWidth="1"/>
    <col min="7172" max="7424" width="9.109375" style="136"/>
    <col min="7425" max="7425" width="4.33203125" style="136" customWidth="1"/>
    <col min="7426" max="7426" width="35.6640625" style="136" customWidth="1"/>
    <col min="7427" max="7427" width="40.5546875" style="136" customWidth="1"/>
    <col min="7428" max="7680" width="9.109375" style="136"/>
    <col min="7681" max="7681" width="4.33203125" style="136" customWidth="1"/>
    <col min="7682" max="7682" width="35.6640625" style="136" customWidth="1"/>
    <col min="7683" max="7683" width="40.5546875" style="136" customWidth="1"/>
    <col min="7684" max="7936" width="9.109375" style="136"/>
    <col min="7937" max="7937" width="4.33203125" style="136" customWidth="1"/>
    <col min="7938" max="7938" width="35.6640625" style="136" customWidth="1"/>
    <col min="7939" max="7939" width="40.5546875" style="136" customWidth="1"/>
    <col min="7940" max="8192" width="9.109375" style="136"/>
    <col min="8193" max="8193" width="4.33203125" style="136" customWidth="1"/>
    <col min="8194" max="8194" width="35.6640625" style="136" customWidth="1"/>
    <col min="8195" max="8195" width="40.5546875" style="136" customWidth="1"/>
    <col min="8196" max="8448" width="9.109375" style="136"/>
    <col min="8449" max="8449" width="4.33203125" style="136" customWidth="1"/>
    <col min="8450" max="8450" width="35.6640625" style="136" customWidth="1"/>
    <col min="8451" max="8451" width="40.5546875" style="136" customWidth="1"/>
    <col min="8452" max="8704" width="9.109375" style="136"/>
    <col min="8705" max="8705" width="4.33203125" style="136" customWidth="1"/>
    <col min="8706" max="8706" width="35.6640625" style="136" customWidth="1"/>
    <col min="8707" max="8707" width="40.5546875" style="136" customWidth="1"/>
    <col min="8708" max="8960" width="9.109375" style="136"/>
    <col min="8961" max="8961" width="4.33203125" style="136" customWidth="1"/>
    <col min="8962" max="8962" width="35.6640625" style="136" customWidth="1"/>
    <col min="8963" max="8963" width="40.5546875" style="136" customWidth="1"/>
    <col min="8964" max="9216" width="9.109375" style="136"/>
    <col min="9217" max="9217" width="4.33203125" style="136" customWidth="1"/>
    <col min="9218" max="9218" width="35.6640625" style="136" customWidth="1"/>
    <col min="9219" max="9219" width="40.5546875" style="136" customWidth="1"/>
    <col min="9220" max="9472" width="9.109375" style="136"/>
    <col min="9473" max="9473" width="4.33203125" style="136" customWidth="1"/>
    <col min="9474" max="9474" width="35.6640625" style="136" customWidth="1"/>
    <col min="9475" max="9475" width="40.5546875" style="136" customWidth="1"/>
    <col min="9476" max="9728" width="9.109375" style="136"/>
    <col min="9729" max="9729" width="4.33203125" style="136" customWidth="1"/>
    <col min="9730" max="9730" width="35.6640625" style="136" customWidth="1"/>
    <col min="9731" max="9731" width="40.5546875" style="136" customWidth="1"/>
    <col min="9732" max="9984" width="9.109375" style="136"/>
    <col min="9985" max="9985" width="4.33203125" style="136" customWidth="1"/>
    <col min="9986" max="9986" width="35.6640625" style="136" customWidth="1"/>
    <col min="9987" max="9987" width="40.5546875" style="136" customWidth="1"/>
    <col min="9988" max="10240" width="9.109375" style="136"/>
    <col min="10241" max="10241" width="4.33203125" style="136" customWidth="1"/>
    <col min="10242" max="10242" width="35.6640625" style="136" customWidth="1"/>
    <col min="10243" max="10243" width="40.5546875" style="136" customWidth="1"/>
    <col min="10244" max="10496" width="9.109375" style="136"/>
    <col min="10497" max="10497" width="4.33203125" style="136" customWidth="1"/>
    <col min="10498" max="10498" width="35.6640625" style="136" customWidth="1"/>
    <col min="10499" max="10499" width="40.5546875" style="136" customWidth="1"/>
    <col min="10500" max="10752" width="9.109375" style="136"/>
    <col min="10753" max="10753" width="4.33203125" style="136" customWidth="1"/>
    <col min="10754" max="10754" width="35.6640625" style="136" customWidth="1"/>
    <col min="10755" max="10755" width="40.5546875" style="136" customWidth="1"/>
    <col min="10756" max="11008" width="9.109375" style="136"/>
    <col min="11009" max="11009" width="4.33203125" style="136" customWidth="1"/>
    <col min="11010" max="11010" width="35.6640625" style="136" customWidth="1"/>
    <col min="11011" max="11011" width="40.5546875" style="136" customWidth="1"/>
    <col min="11012" max="11264" width="9.109375" style="136"/>
    <col min="11265" max="11265" width="4.33203125" style="136" customWidth="1"/>
    <col min="11266" max="11266" width="35.6640625" style="136" customWidth="1"/>
    <col min="11267" max="11267" width="40.5546875" style="136" customWidth="1"/>
    <col min="11268" max="11520" width="9.109375" style="136"/>
    <col min="11521" max="11521" width="4.33203125" style="136" customWidth="1"/>
    <col min="11522" max="11522" width="35.6640625" style="136" customWidth="1"/>
    <col min="11523" max="11523" width="40.5546875" style="136" customWidth="1"/>
    <col min="11524" max="11776" width="9.109375" style="136"/>
    <col min="11777" max="11777" width="4.33203125" style="136" customWidth="1"/>
    <col min="11778" max="11778" width="35.6640625" style="136" customWidth="1"/>
    <col min="11779" max="11779" width="40.5546875" style="136" customWidth="1"/>
    <col min="11780" max="12032" width="9.109375" style="136"/>
    <col min="12033" max="12033" width="4.33203125" style="136" customWidth="1"/>
    <col min="12034" max="12034" width="35.6640625" style="136" customWidth="1"/>
    <col min="12035" max="12035" width="40.5546875" style="136" customWidth="1"/>
    <col min="12036" max="12288" width="9.109375" style="136"/>
    <col min="12289" max="12289" width="4.33203125" style="136" customWidth="1"/>
    <col min="12290" max="12290" width="35.6640625" style="136" customWidth="1"/>
    <col min="12291" max="12291" width="40.5546875" style="136" customWidth="1"/>
    <col min="12292" max="12544" width="9.109375" style="136"/>
    <col min="12545" max="12545" width="4.33203125" style="136" customWidth="1"/>
    <col min="12546" max="12546" width="35.6640625" style="136" customWidth="1"/>
    <col min="12547" max="12547" width="40.5546875" style="136" customWidth="1"/>
    <col min="12548" max="12800" width="9.109375" style="136"/>
    <col min="12801" max="12801" width="4.33203125" style="136" customWidth="1"/>
    <col min="12802" max="12802" width="35.6640625" style="136" customWidth="1"/>
    <col min="12803" max="12803" width="40.5546875" style="136" customWidth="1"/>
    <col min="12804" max="13056" width="9.109375" style="136"/>
    <col min="13057" max="13057" width="4.33203125" style="136" customWidth="1"/>
    <col min="13058" max="13058" width="35.6640625" style="136" customWidth="1"/>
    <col min="13059" max="13059" width="40.5546875" style="136" customWidth="1"/>
    <col min="13060" max="13312" width="9.109375" style="136"/>
    <col min="13313" max="13313" width="4.33203125" style="136" customWidth="1"/>
    <col min="13314" max="13314" width="35.6640625" style="136" customWidth="1"/>
    <col min="13315" max="13315" width="40.5546875" style="136" customWidth="1"/>
    <col min="13316" max="13568" width="9.109375" style="136"/>
    <col min="13569" max="13569" width="4.33203125" style="136" customWidth="1"/>
    <col min="13570" max="13570" width="35.6640625" style="136" customWidth="1"/>
    <col min="13571" max="13571" width="40.5546875" style="136" customWidth="1"/>
    <col min="13572" max="13824" width="9.109375" style="136"/>
    <col min="13825" max="13825" width="4.33203125" style="136" customWidth="1"/>
    <col min="13826" max="13826" width="35.6640625" style="136" customWidth="1"/>
    <col min="13827" max="13827" width="40.5546875" style="136" customWidth="1"/>
    <col min="13828" max="14080" width="9.109375" style="136"/>
    <col min="14081" max="14081" width="4.33203125" style="136" customWidth="1"/>
    <col min="14082" max="14082" width="35.6640625" style="136" customWidth="1"/>
    <col min="14083" max="14083" width="40.5546875" style="136" customWidth="1"/>
    <col min="14084" max="14336" width="9.109375" style="136"/>
    <col min="14337" max="14337" width="4.33203125" style="136" customWidth="1"/>
    <col min="14338" max="14338" width="35.6640625" style="136" customWidth="1"/>
    <col min="14339" max="14339" width="40.5546875" style="136" customWidth="1"/>
    <col min="14340" max="14592" width="9.109375" style="136"/>
    <col min="14593" max="14593" width="4.33203125" style="136" customWidth="1"/>
    <col min="14594" max="14594" width="35.6640625" style="136" customWidth="1"/>
    <col min="14595" max="14595" width="40.5546875" style="136" customWidth="1"/>
    <col min="14596" max="14848" width="9.109375" style="136"/>
    <col min="14849" max="14849" width="4.33203125" style="136" customWidth="1"/>
    <col min="14850" max="14850" width="35.6640625" style="136" customWidth="1"/>
    <col min="14851" max="14851" width="40.5546875" style="136" customWidth="1"/>
    <col min="14852" max="15104" width="9.109375" style="136"/>
    <col min="15105" max="15105" width="4.33203125" style="136" customWidth="1"/>
    <col min="15106" max="15106" width="35.6640625" style="136" customWidth="1"/>
    <col min="15107" max="15107" width="40.5546875" style="136" customWidth="1"/>
    <col min="15108" max="15360" width="9.109375" style="136"/>
    <col min="15361" max="15361" width="4.33203125" style="136" customWidth="1"/>
    <col min="15362" max="15362" width="35.6640625" style="136" customWidth="1"/>
    <col min="15363" max="15363" width="40.5546875" style="136" customWidth="1"/>
    <col min="15364" max="15616" width="9.109375" style="136"/>
    <col min="15617" max="15617" width="4.33203125" style="136" customWidth="1"/>
    <col min="15618" max="15618" width="35.6640625" style="136" customWidth="1"/>
    <col min="15619" max="15619" width="40.5546875" style="136" customWidth="1"/>
    <col min="15620" max="15872" width="9.109375" style="136"/>
    <col min="15873" max="15873" width="4.33203125" style="136" customWidth="1"/>
    <col min="15874" max="15874" width="35.6640625" style="136" customWidth="1"/>
    <col min="15875" max="15875" width="40.5546875" style="136" customWidth="1"/>
    <col min="15876" max="16128" width="9.109375" style="136"/>
    <col min="16129" max="16129" width="4.33203125" style="136" customWidth="1"/>
    <col min="16130" max="16130" width="35.6640625" style="136" customWidth="1"/>
    <col min="16131" max="16131" width="40.5546875" style="136" customWidth="1"/>
    <col min="16132" max="16384" width="9.109375" style="136"/>
  </cols>
  <sheetData>
    <row r="1" spans="1:11" ht="15" customHeight="1">
      <c r="A1" s="133"/>
      <c r="B1" s="134"/>
      <c r="C1" s="135" t="s">
        <v>409</v>
      </c>
      <c r="D1" s="134"/>
      <c r="E1" s="134"/>
      <c r="F1" s="134"/>
      <c r="G1" s="134"/>
      <c r="H1" s="134"/>
      <c r="I1" s="134"/>
      <c r="J1" s="134"/>
      <c r="K1" s="134"/>
    </row>
    <row r="2" spans="1:11">
      <c r="A2" s="133"/>
      <c r="B2" s="208" t="s">
        <v>410</v>
      </c>
      <c r="C2" s="208"/>
      <c r="D2" s="137"/>
      <c r="E2" s="137"/>
      <c r="F2" s="137"/>
      <c r="G2" s="137"/>
      <c r="H2" s="137"/>
      <c r="I2" s="137"/>
      <c r="J2" s="137"/>
      <c r="K2" s="137"/>
    </row>
    <row r="3" spans="1:11" s="139" customFormat="1">
      <c r="A3" s="209" t="s">
        <v>258</v>
      </c>
      <c r="B3" s="212" t="s">
        <v>411</v>
      </c>
      <c r="C3" s="131" t="s">
        <v>412</v>
      </c>
      <c r="D3" s="138"/>
      <c r="E3" s="138"/>
      <c r="F3" s="138"/>
      <c r="G3" s="138"/>
      <c r="H3" s="138"/>
      <c r="I3" s="138"/>
      <c r="J3" s="138"/>
      <c r="K3" s="138"/>
    </row>
    <row r="4" spans="1:11" s="139" customFormat="1">
      <c r="A4" s="210"/>
      <c r="B4" s="213"/>
      <c r="C4" s="131" t="s">
        <v>413</v>
      </c>
      <c r="D4" s="138"/>
      <c r="E4" s="138"/>
      <c r="F4" s="138"/>
      <c r="G4" s="138"/>
      <c r="H4" s="138"/>
      <c r="I4" s="138"/>
      <c r="J4" s="138"/>
      <c r="K4" s="138"/>
    </row>
    <row r="5" spans="1:11" s="139" customFormat="1">
      <c r="A5" s="210"/>
      <c r="B5" s="213"/>
      <c r="C5" s="131" t="s">
        <v>414</v>
      </c>
      <c r="D5" s="138"/>
      <c r="E5" s="138"/>
      <c r="F5" s="138"/>
      <c r="G5" s="138"/>
      <c r="H5" s="138"/>
      <c r="I5" s="138"/>
      <c r="J5" s="138"/>
      <c r="K5" s="138"/>
    </row>
    <row r="6" spans="1:11" s="139" customFormat="1">
      <c r="A6" s="210"/>
      <c r="B6" s="213"/>
      <c r="C6" s="131" t="s">
        <v>415</v>
      </c>
      <c r="D6" s="138"/>
      <c r="E6" s="138"/>
      <c r="F6" s="138"/>
      <c r="G6" s="138"/>
      <c r="H6" s="138"/>
      <c r="I6" s="138"/>
      <c r="J6" s="138"/>
      <c r="K6" s="138"/>
    </row>
    <row r="7" spans="1:11" s="139" customFormat="1" ht="26.4">
      <c r="A7" s="210"/>
      <c r="B7" s="213"/>
      <c r="C7" s="131" t="s">
        <v>416</v>
      </c>
      <c r="D7" s="138"/>
      <c r="E7" s="138"/>
      <c r="F7" s="138"/>
      <c r="G7" s="138"/>
      <c r="H7" s="138"/>
      <c r="I7" s="138"/>
      <c r="J7" s="138"/>
      <c r="K7" s="138"/>
    </row>
    <row r="8" spans="1:11" s="139" customFormat="1" ht="26.4">
      <c r="A8" s="210"/>
      <c r="B8" s="213"/>
      <c r="C8" s="131" t="s">
        <v>417</v>
      </c>
      <c r="D8" s="138"/>
      <c r="E8" s="138"/>
      <c r="F8" s="138"/>
      <c r="G8" s="138"/>
      <c r="H8" s="138"/>
      <c r="I8" s="138"/>
      <c r="J8" s="138"/>
      <c r="K8" s="138"/>
    </row>
    <row r="9" spans="1:11" s="139" customFormat="1" ht="26.4">
      <c r="A9" s="210"/>
      <c r="B9" s="213"/>
      <c r="C9" s="131" t="s">
        <v>418</v>
      </c>
      <c r="D9" s="138"/>
      <c r="E9" s="138"/>
      <c r="F9" s="138"/>
      <c r="G9" s="138"/>
      <c r="H9" s="138"/>
      <c r="I9" s="138"/>
      <c r="J9" s="138"/>
      <c r="K9" s="138"/>
    </row>
    <row r="10" spans="1:11" s="139" customFormat="1">
      <c r="A10" s="210"/>
      <c r="B10" s="213"/>
      <c r="C10" s="131" t="s">
        <v>419</v>
      </c>
      <c r="D10" s="138"/>
      <c r="E10" s="138"/>
      <c r="F10" s="138"/>
      <c r="G10" s="138"/>
      <c r="H10" s="138"/>
      <c r="I10" s="138"/>
      <c r="J10" s="138"/>
      <c r="K10" s="138"/>
    </row>
    <row r="11" spans="1:11" s="139" customFormat="1">
      <c r="A11" s="211"/>
      <c r="B11" s="214"/>
      <c r="C11" s="131" t="s">
        <v>420</v>
      </c>
      <c r="D11" s="138"/>
      <c r="E11" s="138"/>
      <c r="F11" s="138"/>
      <c r="G11" s="138"/>
      <c r="H11" s="138"/>
      <c r="I11" s="138"/>
      <c r="J11" s="138"/>
      <c r="K11" s="138"/>
    </row>
    <row r="12" spans="1:11" s="139" customFormat="1" ht="26.4">
      <c r="A12" s="140" t="s">
        <v>259</v>
      </c>
      <c r="B12" s="131" t="s">
        <v>423</v>
      </c>
      <c r="D12" s="138"/>
      <c r="E12" s="138"/>
      <c r="F12" s="138"/>
      <c r="G12" s="138"/>
      <c r="H12" s="138"/>
      <c r="I12" s="138"/>
      <c r="J12" s="138"/>
      <c r="K12" s="138"/>
    </row>
    <row r="13" spans="1:11" s="144" customFormat="1" ht="58.5" customHeight="1">
      <c r="A13" s="140" t="s">
        <v>6</v>
      </c>
      <c r="B13" s="141" t="s">
        <v>270</v>
      </c>
      <c r="C13" s="142" t="s">
        <v>469</v>
      </c>
      <c r="D13" s="143"/>
      <c r="E13" s="143"/>
      <c r="F13" s="143"/>
      <c r="G13" s="143"/>
      <c r="H13" s="143"/>
      <c r="I13" s="143"/>
      <c r="J13" s="143"/>
      <c r="K13" s="143"/>
    </row>
    <row r="14" spans="1:11" s="144" customFormat="1" ht="45" customHeight="1">
      <c r="A14" s="140" t="s">
        <v>7</v>
      </c>
      <c r="B14" s="131" t="s">
        <v>330</v>
      </c>
      <c r="C14" s="156" t="s">
        <v>470</v>
      </c>
      <c r="D14" s="143"/>
      <c r="E14" s="143"/>
      <c r="F14" s="143"/>
      <c r="G14" s="143"/>
      <c r="H14" s="143"/>
      <c r="I14" s="143"/>
      <c r="J14" s="143"/>
      <c r="K14" s="143"/>
    </row>
    <row r="15" spans="1:11" s="144" customFormat="1" ht="39.6">
      <c r="A15" s="140" t="s">
        <v>8</v>
      </c>
      <c r="B15" s="131" t="s">
        <v>421</v>
      </c>
      <c r="C15" s="155"/>
      <c r="D15" s="143"/>
      <c r="E15" s="143"/>
      <c r="F15" s="143"/>
      <c r="G15" s="143"/>
      <c r="H15" s="143"/>
      <c r="I15" s="143"/>
      <c r="J15" s="143"/>
      <c r="K15" s="143"/>
    </row>
    <row r="16" spans="1:11" s="144" customFormat="1" ht="42" customHeight="1">
      <c r="A16" s="140" t="s">
        <v>14</v>
      </c>
      <c r="B16" s="131" t="s">
        <v>336</v>
      </c>
      <c r="C16" s="142" t="s">
        <v>471</v>
      </c>
      <c r="D16" s="143"/>
      <c r="E16" s="143"/>
      <c r="F16" s="143"/>
      <c r="G16" s="143"/>
      <c r="H16" s="143"/>
      <c r="I16" s="143"/>
      <c r="J16" s="143"/>
      <c r="K16" s="143"/>
    </row>
    <row r="17" spans="1:47" s="144" customFormat="1" ht="186.75" customHeight="1">
      <c r="A17" s="140" t="s">
        <v>15</v>
      </c>
      <c r="B17" s="131" t="s">
        <v>337</v>
      </c>
      <c r="C17" s="142" t="s">
        <v>472</v>
      </c>
      <c r="D17" s="143"/>
      <c r="E17" s="143"/>
      <c r="F17" s="143"/>
      <c r="G17" s="143"/>
      <c r="H17" s="143"/>
      <c r="I17" s="143"/>
      <c r="J17" s="143"/>
      <c r="K17" s="143"/>
    </row>
    <row r="18" spans="1:47" s="139" customFormat="1" ht="54.75" customHeight="1">
      <c r="A18" s="145" t="s">
        <v>260</v>
      </c>
      <c r="B18" s="131" t="s">
        <v>422</v>
      </c>
      <c r="C18" s="142" t="s">
        <v>473</v>
      </c>
      <c r="D18" s="138"/>
      <c r="E18" s="138"/>
      <c r="F18" s="138"/>
      <c r="G18" s="138"/>
      <c r="H18" s="138"/>
      <c r="I18" s="138"/>
      <c r="J18" s="138"/>
      <c r="K18" s="138"/>
    </row>
    <row r="19" spans="1:47" ht="18" customHeight="1">
      <c r="A19" s="146"/>
      <c r="B19" s="147"/>
      <c r="C19" s="148"/>
      <c r="D19" s="137"/>
      <c r="E19" s="137"/>
      <c r="F19" s="137"/>
      <c r="G19" s="137"/>
      <c r="H19" s="137"/>
      <c r="I19" s="137"/>
      <c r="J19" s="137"/>
      <c r="K19" s="137"/>
    </row>
    <row r="20" spans="1:47" ht="0.75" customHeight="1">
      <c r="A20" s="146"/>
      <c r="B20" s="147"/>
      <c r="C20" s="147"/>
      <c r="D20" s="137"/>
      <c r="E20" s="137"/>
      <c r="F20" s="137"/>
      <c r="G20" s="137"/>
      <c r="H20" s="137"/>
      <c r="I20" s="137"/>
      <c r="J20" s="137"/>
      <c r="K20" s="137"/>
    </row>
    <row r="21" spans="1:47" s="143" customFormat="1" ht="15.6">
      <c r="A21" s="198" t="s">
        <v>304</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M21" s="198"/>
      <c r="AN21" s="198"/>
      <c r="AO21" s="198"/>
      <c r="AP21" s="198"/>
      <c r="AQ21" s="198"/>
      <c r="AR21" s="149"/>
      <c r="AS21" s="149"/>
      <c r="AT21" s="149"/>
      <c r="AU21" s="150"/>
    </row>
    <row r="22" spans="1:47" ht="10.5" customHeight="1">
      <c r="A22" s="151"/>
      <c r="B22" s="152"/>
      <c r="C22" s="15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49"/>
      <c r="AS22" s="149"/>
      <c r="AT22" s="149"/>
    </row>
    <row r="23" spans="1:47" ht="15.6">
      <c r="A23" s="114" t="s">
        <v>288</v>
      </c>
      <c r="B23" s="153"/>
      <c r="C23" s="154"/>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49"/>
      <c r="AS23" s="149"/>
      <c r="AT23" s="149"/>
    </row>
    <row r="24" spans="1:47" ht="15.6">
      <c r="A24" s="215" t="s">
        <v>282</v>
      </c>
      <c r="B24" s="215"/>
      <c r="C24" s="153"/>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49"/>
      <c r="AS24" s="149"/>
      <c r="AT24" s="149"/>
    </row>
  </sheetData>
  <mergeCells count="5">
    <mergeCell ref="B2:C2"/>
    <mergeCell ref="A3:A11"/>
    <mergeCell ref="B3:B11"/>
    <mergeCell ref="A21:AQ21"/>
    <mergeCell ref="A24:B24"/>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5</vt:i4>
      </vt:variant>
    </vt:vector>
  </HeadingPairs>
  <TitlesOfParts>
    <vt:vector size="11" baseType="lpstr">
      <vt:lpstr>свод по подпрограммам</vt:lpstr>
      <vt:lpstr>оценка эффективности</vt:lpstr>
      <vt:lpstr>Выполнение работ</vt:lpstr>
      <vt:lpstr>Финансирование</vt:lpstr>
      <vt:lpstr>Показатели</vt:lpstr>
      <vt:lpstr>Пояснительная записка</vt:lpstr>
      <vt:lpstr>'Выполнение работ'!Заголовки_для_печати</vt:lpstr>
      <vt:lpstr>Финансирование!Заголовки_для_печати</vt:lpstr>
      <vt:lpstr>'Выполнение работ'!Область_печати</vt:lpstr>
      <vt:lpstr>'Пояснительная записка'!Область_печати</vt:lpstr>
      <vt:lpstr>Финансирование!Область_печати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Сергей С. Сургутсков</dc:creator>
  <cp:lastModifiedBy>RamazanovaEN</cp:lastModifiedBy>
  <cp:lastPrinted>2019-08-15T13:26:04Z</cp:lastPrinted>
  <dcterms:created xsi:type="dcterms:W3CDTF">2011-05-17T05:04:33Z</dcterms:created>
  <dcterms:modified xsi:type="dcterms:W3CDTF">2019-08-16T04:47:07Z</dcterms:modified>
</cp:coreProperties>
</file>